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180" yWindow="-40" windowWidth="20600" windowHeight="14400" tabRatio="647"/>
  </bookViews>
  <sheets>
    <sheet name="coefficient analysis detailed" sheetId="11" r:id="rId1"/>
    <sheet name="Gen3_Gen4_Prime" sheetId="17" r:id="rId2"/>
  </sheets>
  <calcPr calcId="130407" iterateDelta="1E-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N57" i="11"/>
  <c r="BN56"/>
  <c r="BN55"/>
  <c r="BN54"/>
  <c r="BN53"/>
  <c r="BN52"/>
  <c r="BN51"/>
  <c r="BN50"/>
  <c r="BN49"/>
  <c r="BN48"/>
  <c r="BN47"/>
  <c r="BN46"/>
  <c r="BN45"/>
  <c r="BN44"/>
  <c r="BN43"/>
  <c r="BN42"/>
  <c r="BN41"/>
  <c r="BN40"/>
  <c r="BN39"/>
  <c r="BN38"/>
  <c r="BN37"/>
  <c r="BN36"/>
  <c r="BN35"/>
  <c r="BN34"/>
  <c r="BN33"/>
  <c r="BN32"/>
  <c r="BN31"/>
  <c r="BN30"/>
  <c r="BN29"/>
  <c r="BN28"/>
  <c r="BN27"/>
  <c r="BN26"/>
  <c r="BN25"/>
  <c r="BN24"/>
  <c r="BN23"/>
  <c r="BN22"/>
  <c r="BN21"/>
  <c r="BN20"/>
  <c r="BN19"/>
  <c r="BN18"/>
  <c r="BN17"/>
  <c r="BN16"/>
  <c r="BN15"/>
  <c r="BN14"/>
  <c r="BN13"/>
  <c r="BN12"/>
  <c r="BN11"/>
  <c r="BN10"/>
  <c r="BN9"/>
  <c r="BN8"/>
  <c r="BN7"/>
  <c r="BN6"/>
  <c r="BN5"/>
  <c r="BN4"/>
  <c r="BN3"/>
  <c r="BN2"/>
  <c r="BN1"/>
  <c r="BM1"/>
  <c r="BB1"/>
  <c r="BA1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B4"/>
  <c r="BB3"/>
  <c r="BB2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P4"/>
  <c r="AP3"/>
  <c r="AP2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T7"/>
  <c r="AO57"/>
  <c r="T12"/>
  <c r="T13"/>
  <c r="BA57"/>
  <c r="BM57"/>
  <c r="AO56"/>
  <c r="BA56"/>
  <c r="BM56"/>
  <c r="AO55"/>
  <c r="BA55"/>
  <c r="BM55"/>
  <c r="AO54"/>
  <c r="BA54"/>
  <c r="BM54"/>
  <c r="AO53"/>
  <c r="BA53"/>
  <c r="BM53"/>
  <c r="AO52"/>
  <c r="BA52"/>
  <c r="BM52"/>
  <c r="AO51"/>
  <c r="BA51"/>
  <c r="BM51"/>
  <c r="AO50"/>
  <c r="BA50"/>
  <c r="BM50"/>
  <c r="AO49"/>
  <c r="BA49"/>
  <c r="BM49"/>
  <c r="AO48"/>
  <c r="BA48"/>
  <c r="BM48"/>
  <c r="AO47"/>
  <c r="BA47"/>
  <c r="BM47"/>
  <c r="AO46"/>
  <c r="BA46"/>
  <c r="BM46"/>
  <c r="AO45"/>
  <c r="BA45"/>
  <c r="BM45"/>
  <c r="AO44"/>
  <c r="BA44"/>
  <c r="BM44"/>
  <c r="AO43"/>
  <c r="BA43"/>
  <c r="BM43"/>
  <c r="AO42"/>
  <c r="BA42"/>
  <c r="BM42"/>
  <c r="AO41"/>
  <c r="BA41"/>
  <c r="BM41"/>
  <c r="AO40"/>
  <c r="BA40"/>
  <c r="BM40"/>
  <c r="AO39"/>
  <c r="BA39"/>
  <c r="BM39"/>
  <c r="AO38"/>
  <c r="BA38"/>
  <c r="BM38"/>
  <c r="AO37"/>
  <c r="BA37"/>
  <c r="BM37"/>
  <c r="AO36"/>
  <c r="BA36"/>
  <c r="BM36"/>
  <c r="AO35"/>
  <c r="BA35"/>
  <c r="BM35"/>
  <c r="AO34"/>
  <c r="BA34"/>
  <c r="BM34"/>
  <c r="AO33"/>
  <c r="BA33"/>
  <c r="BM33"/>
  <c r="AO32"/>
  <c r="BA32"/>
  <c r="BM32"/>
  <c r="AO31"/>
  <c r="BA31"/>
  <c r="BM31"/>
  <c r="AO30"/>
  <c r="BA30"/>
  <c r="BM30"/>
  <c r="AO29"/>
  <c r="BA29"/>
  <c r="BM29"/>
  <c r="AO28"/>
  <c r="BA28"/>
  <c r="BM28"/>
  <c r="AO27"/>
  <c r="BA27"/>
  <c r="BM27"/>
  <c r="AO26"/>
  <c r="BA26"/>
  <c r="BM26"/>
  <c r="AO25"/>
  <c r="BA25"/>
  <c r="BM25"/>
  <c r="AO24"/>
  <c r="BA24"/>
  <c r="BM24"/>
  <c r="AO23"/>
  <c r="BA23"/>
  <c r="BM23"/>
  <c r="AO22"/>
  <c r="BA22"/>
  <c r="BM22"/>
  <c r="AO21"/>
  <c r="BA21"/>
  <c r="BM21"/>
  <c r="AO20"/>
  <c r="BA20"/>
  <c r="BM20"/>
  <c r="AO19"/>
  <c r="BA19"/>
  <c r="BM19"/>
  <c r="AO18"/>
  <c r="BA18"/>
  <c r="BM18"/>
  <c r="AO17"/>
  <c r="BA17"/>
  <c r="BM17"/>
  <c r="AO16"/>
  <c r="BA16"/>
  <c r="BM16"/>
  <c r="AO15"/>
  <c r="BA15"/>
  <c r="BM15"/>
  <c r="AO14"/>
  <c r="BA14"/>
  <c r="BM14"/>
  <c r="AO13"/>
  <c r="BA13"/>
  <c r="BM13"/>
  <c r="AO12"/>
  <c r="BA12"/>
  <c r="BM12"/>
  <c r="AO11"/>
  <c r="BA11"/>
  <c r="BM11"/>
  <c r="AO10"/>
  <c r="BA10"/>
  <c r="BM10"/>
  <c r="AO9"/>
  <c r="BA9"/>
  <c r="BM9"/>
  <c r="AO8"/>
  <c r="BA8"/>
  <c r="BM8"/>
  <c r="AO7"/>
  <c r="BA7"/>
  <c r="BM7"/>
  <c r="AO6"/>
  <c r="BA6"/>
  <c r="BM6"/>
  <c r="AO5"/>
  <c r="BA5"/>
  <c r="BM5"/>
  <c r="AO4"/>
  <c r="BA4"/>
  <c r="BM4"/>
  <c r="AO3"/>
  <c r="BA3"/>
  <c r="BM3"/>
  <c r="AO2"/>
  <c r="BA2"/>
  <c r="BM2"/>
  <c r="AG57"/>
  <c r="AS57"/>
  <c r="AH57"/>
  <c r="AT57"/>
  <c r="AI57"/>
  <c r="AU57"/>
  <c r="AJ57"/>
  <c r="AV57"/>
  <c r="AK57"/>
  <c r="AW57"/>
  <c r="AL57"/>
  <c r="AX57"/>
  <c r="AM57"/>
  <c r="AY57"/>
  <c r="AN57"/>
  <c r="AZ57"/>
  <c r="BS57"/>
  <c r="BR57"/>
  <c r="BQ57"/>
  <c r="AG56"/>
  <c r="AS56"/>
  <c r="AH56"/>
  <c r="AT56"/>
  <c r="AI56"/>
  <c r="AU56"/>
  <c r="AJ56"/>
  <c r="AV56"/>
  <c r="AK56"/>
  <c r="AW56"/>
  <c r="AL56"/>
  <c r="AX56"/>
  <c r="AM56"/>
  <c r="AY56"/>
  <c r="AN56"/>
  <c r="AZ56"/>
  <c r="BS56"/>
  <c r="BR56"/>
  <c r="BQ56"/>
  <c r="AG55"/>
  <c r="AS55"/>
  <c r="AH55"/>
  <c r="AT55"/>
  <c r="AI55"/>
  <c r="AU55"/>
  <c r="AJ55"/>
  <c r="AV55"/>
  <c r="AK55"/>
  <c r="AW55"/>
  <c r="AL55"/>
  <c r="AX55"/>
  <c r="AM55"/>
  <c r="AY55"/>
  <c r="AN55"/>
  <c r="AZ55"/>
  <c r="BS55"/>
  <c r="BR55"/>
  <c r="BQ55"/>
  <c r="AG54"/>
  <c r="AS54"/>
  <c r="AH54"/>
  <c r="AT54"/>
  <c r="AI54"/>
  <c r="AU54"/>
  <c r="AJ54"/>
  <c r="AV54"/>
  <c r="AK54"/>
  <c r="AW54"/>
  <c r="AL54"/>
  <c r="AX54"/>
  <c r="AM54"/>
  <c r="AY54"/>
  <c r="AN54"/>
  <c r="AZ54"/>
  <c r="BS54"/>
  <c r="BR54"/>
  <c r="BQ54"/>
  <c r="AG53"/>
  <c r="AS53"/>
  <c r="AH53"/>
  <c r="AT53"/>
  <c r="AI53"/>
  <c r="AU53"/>
  <c r="AJ53"/>
  <c r="AV53"/>
  <c r="AK53"/>
  <c r="AW53"/>
  <c r="AL53"/>
  <c r="AX53"/>
  <c r="AM53"/>
  <c r="AY53"/>
  <c r="AN53"/>
  <c r="AZ53"/>
  <c r="BS53"/>
  <c r="BR53"/>
  <c r="BQ53"/>
  <c r="AG52"/>
  <c r="AS52"/>
  <c r="AH52"/>
  <c r="AT52"/>
  <c r="AI52"/>
  <c r="AU52"/>
  <c r="AJ52"/>
  <c r="AV52"/>
  <c r="AK52"/>
  <c r="AW52"/>
  <c r="AL52"/>
  <c r="AX52"/>
  <c r="AM52"/>
  <c r="AY52"/>
  <c r="AN52"/>
  <c r="AZ52"/>
  <c r="BS52"/>
  <c r="BR52"/>
  <c r="BQ52"/>
  <c r="AG51"/>
  <c r="AS51"/>
  <c r="AH51"/>
  <c r="AT51"/>
  <c r="AI51"/>
  <c r="AU51"/>
  <c r="AJ51"/>
  <c r="AV51"/>
  <c r="AK51"/>
  <c r="AW51"/>
  <c r="AL51"/>
  <c r="AX51"/>
  <c r="AM51"/>
  <c r="AY51"/>
  <c r="AN51"/>
  <c r="AZ51"/>
  <c r="BS51"/>
  <c r="BR51"/>
  <c r="BQ51"/>
  <c r="AG50"/>
  <c r="AS50"/>
  <c r="AH50"/>
  <c r="AT50"/>
  <c r="AI50"/>
  <c r="AU50"/>
  <c r="AJ50"/>
  <c r="AV50"/>
  <c r="AK50"/>
  <c r="AW50"/>
  <c r="AL50"/>
  <c r="AX50"/>
  <c r="AM50"/>
  <c r="AY50"/>
  <c r="AN50"/>
  <c r="AZ50"/>
  <c r="BS50"/>
  <c r="BR50"/>
  <c r="BQ50"/>
  <c r="AG49"/>
  <c r="AS49"/>
  <c r="AH49"/>
  <c r="AT49"/>
  <c r="AI49"/>
  <c r="AU49"/>
  <c r="AJ49"/>
  <c r="AV49"/>
  <c r="AK49"/>
  <c r="AW49"/>
  <c r="AL49"/>
  <c r="AX49"/>
  <c r="AM49"/>
  <c r="AY49"/>
  <c r="AN49"/>
  <c r="AZ49"/>
  <c r="BS49"/>
  <c r="BR49"/>
  <c r="BQ49"/>
  <c r="AG48"/>
  <c r="AS48"/>
  <c r="AH48"/>
  <c r="AT48"/>
  <c r="AI48"/>
  <c r="AU48"/>
  <c r="AJ48"/>
  <c r="AV48"/>
  <c r="AK48"/>
  <c r="AW48"/>
  <c r="AL48"/>
  <c r="AX48"/>
  <c r="AM48"/>
  <c r="AY48"/>
  <c r="AN48"/>
  <c r="AZ48"/>
  <c r="BS48"/>
  <c r="BR48"/>
  <c r="BQ48"/>
  <c r="AG47"/>
  <c r="AS47"/>
  <c r="AH47"/>
  <c r="AT47"/>
  <c r="AI47"/>
  <c r="AU47"/>
  <c r="AJ47"/>
  <c r="AV47"/>
  <c r="AK47"/>
  <c r="AW47"/>
  <c r="AL47"/>
  <c r="AX47"/>
  <c r="AM47"/>
  <c r="AY47"/>
  <c r="AN47"/>
  <c r="AZ47"/>
  <c r="BS47"/>
  <c r="BR47"/>
  <c r="BQ47"/>
  <c r="AG46"/>
  <c r="AS46"/>
  <c r="AH46"/>
  <c r="AT46"/>
  <c r="AI46"/>
  <c r="AU46"/>
  <c r="AJ46"/>
  <c r="AV46"/>
  <c r="AK46"/>
  <c r="AW46"/>
  <c r="AL46"/>
  <c r="AX46"/>
  <c r="AM46"/>
  <c r="AY46"/>
  <c r="AN46"/>
  <c r="AZ46"/>
  <c r="BS46"/>
  <c r="BR46"/>
  <c r="BQ46"/>
  <c r="AG45"/>
  <c r="AS45"/>
  <c r="AH45"/>
  <c r="AT45"/>
  <c r="AI45"/>
  <c r="AU45"/>
  <c r="AJ45"/>
  <c r="AV45"/>
  <c r="AK45"/>
  <c r="AW45"/>
  <c r="AL45"/>
  <c r="AX45"/>
  <c r="AM45"/>
  <c r="AY45"/>
  <c r="AN45"/>
  <c r="AZ45"/>
  <c r="BS45"/>
  <c r="BR45"/>
  <c r="BQ45"/>
  <c r="AG44"/>
  <c r="AS44"/>
  <c r="AH44"/>
  <c r="AT44"/>
  <c r="AI44"/>
  <c r="AU44"/>
  <c r="AJ44"/>
  <c r="AV44"/>
  <c r="AK44"/>
  <c r="AW44"/>
  <c r="AL44"/>
  <c r="AX44"/>
  <c r="AM44"/>
  <c r="AY44"/>
  <c r="AN44"/>
  <c r="AZ44"/>
  <c r="BS44"/>
  <c r="BR44"/>
  <c r="BQ44"/>
  <c r="AG43"/>
  <c r="AS43"/>
  <c r="AH43"/>
  <c r="AT43"/>
  <c r="AI43"/>
  <c r="AU43"/>
  <c r="AJ43"/>
  <c r="AV43"/>
  <c r="AK43"/>
  <c r="AW43"/>
  <c r="AL43"/>
  <c r="AX43"/>
  <c r="AM43"/>
  <c r="AY43"/>
  <c r="AN43"/>
  <c r="AZ43"/>
  <c r="BS43"/>
  <c r="BR43"/>
  <c r="BQ43"/>
  <c r="AG42"/>
  <c r="AS42"/>
  <c r="AH42"/>
  <c r="AT42"/>
  <c r="AI42"/>
  <c r="AU42"/>
  <c r="AJ42"/>
  <c r="AV42"/>
  <c r="AK42"/>
  <c r="AW42"/>
  <c r="AL42"/>
  <c r="AX42"/>
  <c r="AM42"/>
  <c r="AY42"/>
  <c r="AN42"/>
  <c r="AZ42"/>
  <c r="BS42"/>
  <c r="BR42"/>
  <c r="BQ42"/>
  <c r="AG41"/>
  <c r="AS41"/>
  <c r="AH41"/>
  <c r="AT41"/>
  <c r="AI41"/>
  <c r="AU41"/>
  <c r="AJ41"/>
  <c r="AV41"/>
  <c r="AK41"/>
  <c r="AW41"/>
  <c r="AL41"/>
  <c r="AX41"/>
  <c r="AM41"/>
  <c r="AY41"/>
  <c r="AN41"/>
  <c r="AZ41"/>
  <c r="BS41"/>
  <c r="BR41"/>
  <c r="BQ41"/>
  <c r="AG40"/>
  <c r="AS40"/>
  <c r="AH40"/>
  <c r="AT40"/>
  <c r="AI40"/>
  <c r="AU40"/>
  <c r="AJ40"/>
  <c r="AV40"/>
  <c r="AK40"/>
  <c r="AW40"/>
  <c r="AL40"/>
  <c r="AX40"/>
  <c r="AM40"/>
  <c r="AY40"/>
  <c r="AN40"/>
  <c r="AZ40"/>
  <c r="BS40"/>
  <c r="BR40"/>
  <c r="BQ40"/>
  <c r="AG39"/>
  <c r="AS39"/>
  <c r="AH39"/>
  <c r="AT39"/>
  <c r="AI39"/>
  <c r="AU39"/>
  <c r="AJ39"/>
  <c r="AV39"/>
  <c r="AK39"/>
  <c r="AW39"/>
  <c r="AL39"/>
  <c r="AX39"/>
  <c r="AM39"/>
  <c r="AY39"/>
  <c r="AN39"/>
  <c r="AZ39"/>
  <c r="BS39"/>
  <c r="BR39"/>
  <c r="BQ39"/>
  <c r="AG38"/>
  <c r="AS38"/>
  <c r="AH38"/>
  <c r="AT38"/>
  <c r="AI38"/>
  <c r="AU38"/>
  <c r="AJ38"/>
  <c r="AV38"/>
  <c r="AK38"/>
  <c r="AW38"/>
  <c r="AL38"/>
  <c r="AX38"/>
  <c r="AM38"/>
  <c r="AY38"/>
  <c r="AN38"/>
  <c r="AZ38"/>
  <c r="BS38"/>
  <c r="BR38"/>
  <c r="BQ38"/>
  <c r="AG37"/>
  <c r="AS37"/>
  <c r="AH37"/>
  <c r="AT37"/>
  <c r="AI37"/>
  <c r="AU37"/>
  <c r="AJ37"/>
  <c r="AV37"/>
  <c r="AK37"/>
  <c r="AW37"/>
  <c r="AL37"/>
  <c r="AX37"/>
  <c r="AM37"/>
  <c r="AY37"/>
  <c r="AN37"/>
  <c r="AZ37"/>
  <c r="BS37"/>
  <c r="BR37"/>
  <c r="BQ37"/>
  <c r="AG36"/>
  <c r="AS36"/>
  <c r="AH36"/>
  <c r="AT36"/>
  <c r="AI36"/>
  <c r="AU36"/>
  <c r="AJ36"/>
  <c r="AV36"/>
  <c r="AK36"/>
  <c r="AW36"/>
  <c r="AL36"/>
  <c r="AX36"/>
  <c r="AM36"/>
  <c r="AY36"/>
  <c r="AN36"/>
  <c r="AZ36"/>
  <c r="BS36"/>
  <c r="BR36"/>
  <c r="BQ36"/>
  <c r="AG35"/>
  <c r="AS35"/>
  <c r="AH35"/>
  <c r="AT35"/>
  <c r="AI35"/>
  <c r="AU35"/>
  <c r="AJ35"/>
  <c r="AV35"/>
  <c r="AK35"/>
  <c r="AW35"/>
  <c r="AL35"/>
  <c r="AX35"/>
  <c r="AM35"/>
  <c r="AY35"/>
  <c r="AN35"/>
  <c r="AZ35"/>
  <c r="BS35"/>
  <c r="BR35"/>
  <c r="BQ35"/>
  <c r="AG34"/>
  <c r="AS34"/>
  <c r="AH34"/>
  <c r="AT34"/>
  <c r="AI34"/>
  <c r="AU34"/>
  <c r="AJ34"/>
  <c r="AV34"/>
  <c r="AK34"/>
  <c r="AW34"/>
  <c r="AL34"/>
  <c r="AX34"/>
  <c r="AM34"/>
  <c r="AY34"/>
  <c r="AN34"/>
  <c r="AZ34"/>
  <c r="BS34"/>
  <c r="BR34"/>
  <c r="BQ34"/>
  <c r="AG33"/>
  <c r="AS33"/>
  <c r="AH33"/>
  <c r="AT33"/>
  <c r="AI33"/>
  <c r="AU33"/>
  <c r="AJ33"/>
  <c r="AV33"/>
  <c r="AK33"/>
  <c r="AW33"/>
  <c r="AL33"/>
  <c r="AX33"/>
  <c r="AM33"/>
  <c r="AY33"/>
  <c r="AN33"/>
  <c r="AZ33"/>
  <c r="BS33"/>
  <c r="BR33"/>
  <c r="BQ33"/>
  <c r="AG32"/>
  <c r="AS32"/>
  <c r="AH32"/>
  <c r="AT32"/>
  <c r="AI32"/>
  <c r="AU32"/>
  <c r="AJ32"/>
  <c r="AV32"/>
  <c r="AK32"/>
  <c r="AW32"/>
  <c r="AL32"/>
  <c r="AX32"/>
  <c r="AM32"/>
  <c r="AY32"/>
  <c r="AN32"/>
  <c r="AZ32"/>
  <c r="BS32"/>
  <c r="BR32"/>
  <c r="BQ32"/>
  <c r="AG31"/>
  <c r="AS31"/>
  <c r="AH31"/>
  <c r="AT31"/>
  <c r="AI31"/>
  <c r="AU31"/>
  <c r="AJ31"/>
  <c r="AV31"/>
  <c r="AK31"/>
  <c r="AW31"/>
  <c r="AL31"/>
  <c r="AX31"/>
  <c r="AM31"/>
  <c r="AY31"/>
  <c r="AN31"/>
  <c r="AZ31"/>
  <c r="BS31"/>
  <c r="BR31"/>
  <c r="BQ31"/>
  <c r="AG30"/>
  <c r="AS30"/>
  <c r="AH30"/>
  <c r="AT30"/>
  <c r="AI30"/>
  <c r="AU30"/>
  <c r="AJ30"/>
  <c r="AV30"/>
  <c r="AK30"/>
  <c r="AW30"/>
  <c r="AL30"/>
  <c r="AX30"/>
  <c r="AM30"/>
  <c r="AY30"/>
  <c r="AN30"/>
  <c r="AZ30"/>
  <c r="BS30"/>
  <c r="BR30"/>
  <c r="BQ30"/>
  <c r="AG29"/>
  <c r="AS29"/>
  <c r="AH29"/>
  <c r="AT29"/>
  <c r="AI29"/>
  <c r="AU29"/>
  <c r="AJ29"/>
  <c r="AV29"/>
  <c r="AK29"/>
  <c r="AW29"/>
  <c r="AL29"/>
  <c r="AX29"/>
  <c r="AM29"/>
  <c r="AY29"/>
  <c r="AN29"/>
  <c r="AZ29"/>
  <c r="BS29"/>
  <c r="BR29"/>
  <c r="BQ29"/>
  <c r="AG28"/>
  <c r="AS28"/>
  <c r="AH28"/>
  <c r="AT28"/>
  <c r="AI28"/>
  <c r="AU28"/>
  <c r="AJ28"/>
  <c r="AV28"/>
  <c r="AK28"/>
  <c r="AW28"/>
  <c r="AL28"/>
  <c r="AX28"/>
  <c r="AM28"/>
  <c r="AY28"/>
  <c r="AN28"/>
  <c r="AZ28"/>
  <c r="BS28"/>
  <c r="BR28"/>
  <c r="BQ28"/>
  <c r="AG27"/>
  <c r="AS27"/>
  <c r="AH27"/>
  <c r="AT27"/>
  <c r="AI27"/>
  <c r="AU27"/>
  <c r="AJ27"/>
  <c r="AV27"/>
  <c r="AK27"/>
  <c r="AW27"/>
  <c r="AL27"/>
  <c r="AX27"/>
  <c r="AM27"/>
  <c r="AY27"/>
  <c r="AN27"/>
  <c r="AZ27"/>
  <c r="BS27"/>
  <c r="BR27"/>
  <c r="BQ27"/>
  <c r="AG26"/>
  <c r="AS26"/>
  <c r="AH26"/>
  <c r="AT26"/>
  <c r="AI26"/>
  <c r="AU26"/>
  <c r="AJ26"/>
  <c r="AV26"/>
  <c r="AK26"/>
  <c r="AW26"/>
  <c r="AL26"/>
  <c r="AX26"/>
  <c r="AM26"/>
  <c r="AY26"/>
  <c r="AN26"/>
  <c r="AZ26"/>
  <c r="BS26"/>
  <c r="BR26"/>
  <c r="BQ26"/>
  <c r="AG25"/>
  <c r="AS25"/>
  <c r="AH25"/>
  <c r="AT25"/>
  <c r="AI25"/>
  <c r="AU25"/>
  <c r="AJ25"/>
  <c r="AV25"/>
  <c r="AK25"/>
  <c r="AW25"/>
  <c r="AL25"/>
  <c r="AX25"/>
  <c r="AM25"/>
  <c r="AY25"/>
  <c r="AN25"/>
  <c r="AZ25"/>
  <c r="BS25"/>
  <c r="BR25"/>
  <c r="BQ25"/>
  <c r="AG24"/>
  <c r="AS24"/>
  <c r="AH24"/>
  <c r="AT24"/>
  <c r="AI24"/>
  <c r="AU24"/>
  <c r="AJ24"/>
  <c r="AV24"/>
  <c r="AK24"/>
  <c r="AW24"/>
  <c r="AL24"/>
  <c r="AX24"/>
  <c r="AM24"/>
  <c r="AY24"/>
  <c r="AN24"/>
  <c r="AZ24"/>
  <c r="BS24"/>
  <c r="BR24"/>
  <c r="BQ24"/>
  <c r="AG23"/>
  <c r="AS23"/>
  <c r="AH23"/>
  <c r="AT23"/>
  <c r="AI23"/>
  <c r="AU23"/>
  <c r="AJ23"/>
  <c r="AV23"/>
  <c r="AK23"/>
  <c r="AW23"/>
  <c r="AL23"/>
  <c r="AX23"/>
  <c r="AM23"/>
  <c r="AY23"/>
  <c r="AN23"/>
  <c r="AZ23"/>
  <c r="BS23"/>
  <c r="BR23"/>
  <c r="BQ23"/>
  <c r="AG22"/>
  <c r="AS22"/>
  <c r="AH22"/>
  <c r="AT22"/>
  <c r="AI22"/>
  <c r="AU22"/>
  <c r="AJ22"/>
  <c r="AV22"/>
  <c r="AK22"/>
  <c r="AW22"/>
  <c r="AL22"/>
  <c r="AX22"/>
  <c r="AM22"/>
  <c r="AY22"/>
  <c r="AN22"/>
  <c r="AZ22"/>
  <c r="BS22"/>
  <c r="BR22"/>
  <c r="BQ22"/>
  <c r="AG21"/>
  <c r="AS21"/>
  <c r="AH21"/>
  <c r="AT21"/>
  <c r="AI21"/>
  <c r="AU21"/>
  <c r="AJ21"/>
  <c r="AV21"/>
  <c r="AK21"/>
  <c r="AW21"/>
  <c r="AL21"/>
  <c r="AX21"/>
  <c r="AM21"/>
  <c r="AY21"/>
  <c r="AN21"/>
  <c r="AZ21"/>
  <c r="BS21"/>
  <c r="BR21"/>
  <c r="BQ21"/>
  <c r="AG20"/>
  <c r="AS20"/>
  <c r="AH20"/>
  <c r="AT20"/>
  <c r="AI20"/>
  <c r="AU20"/>
  <c r="AJ20"/>
  <c r="AV20"/>
  <c r="AK20"/>
  <c r="AW20"/>
  <c r="AL20"/>
  <c r="AX20"/>
  <c r="AM20"/>
  <c r="AY20"/>
  <c r="AN20"/>
  <c r="AZ20"/>
  <c r="BS20"/>
  <c r="BR20"/>
  <c r="BQ20"/>
  <c r="AG19"/>
  <c r="AS19"/>
  <c r="AH19"/>
  <c r="AT19"/>
  <c r="AI19"/>
  <c r="AU19"/>
  <c r="AJ19"/>
  <c r="AV19"/>
  <c r="AK19"/>
  <c r="AW19"/>
  <c r="AL19"/>
  <c r="AX19"/>
  <c r="AM19"/>
  <c r="AY19"/>
  <c r="AN19"/>
  <c r="AZ19"/>
  <c r="BS19"/>
  <c r="BR19"/>
  <c r="BQ19"/>
  <c r="AG18"/>
  <c r="AS18"/>
  <c r="AH18"/>
  <c r="AT18"/>
  <c r="AI18"/>
  <c r="AU18"/>
  <c r="AJ18"/>
  <c r="AV18"/>
  <c r="AK18"/>
  <c r="AW18"/>
  <c r="AL18"/>
  <c r="AX18"/>
  <c r="AM18"/>
  <c r="AY18"/>
  <c r="AN18"/>
  <c r="AZ18"/>
  <c r="BS18"/>
  <c r="BR18"/>
  <c r="BQ18"/>
  <c r="AG17"/>
  <c r="AS17"/>
  <c r="AH17"/>
  <c r="AT17"/>
  <c r="AI17"/>
  <c r="AU17"/>
  <c r="AJ17"/>
  <c r="AV17"/>
  <c r="AK17"/>
  <c r="AW17"/>
  <c r="AL17"/>
  <c r="AX17"/>
  <c r="AM17"/>
  <c r="AY17"/>
  <c r="AN17"/>
  <c r="AZ17"/>
  <c r="BS17"/>
  <c r="BR17"/>
  <c r="BQ17"/>
  <c r="AG16"/>
  <c r="AS16"/>
  <c r="AH16"/>
  <c r="AT16"/>
  <c r="AI16"/>
  <c r="AU16"/>
  <c r="AJ16"/>
  <c r="AV16"/>
  <c r="AK16"/>
  <c r="AW16"/>
  <c r="AL16"/>
  <c r="AX16"/>
  <c r="AM16"/>
  <c r="AY16"/>
  <c r="AN16"/>
  <c r="AZ16"/>
  <c r="BS16"/>
  <c r="BR16"/>
  <c r="BQ16"/>
  <c r="AG15"/>
  <c r="AS15"/>
  <c r="AH15"/>
  <c r="AT15"/>
  <c r="AI15"/>
  <c r="AU15"/>
  <c r="AJ15"/>
  <c r="AV15"/>
  <c r="AK15"/>
  <c r="AW15"/>
  <c r="AL15"/>
  <c r="AX15"/>
  <c r="AM15"/>
  <c r="AY15"/>
  <c r="AN15"/>
  <c r="AZ15"/>
  <c r="BS15"/>
  <c r="BR15"/>
  <c r="BQ15"/>
  <c r="AG14"/>
  <c r="AS14"/>
  <c r="AH14"/>
  <c r="AT14"/>
  <c r="AI14"/>
  <c r="AU14"/>
  <c r="AJ14"/>
  <c r="AV14"/>
  <c r="AK14"/>
  <c r="AW14"/>
  <c r="AL14"/>
  <c r="AX14"/>
  <c r="AM14"/>
  <c r="AY14"/>
  <c r="AN14"/>
  <c r="AZ14"/>
  <c r="BS14"/>
  <c r="BR14"/>
  <c r="BQ14"/>
  <c r="AG13"/>
  <c r="AS13"/>
  <c r="AH13"/>
  <c r="AT13"/>
  <c r="AI13"/>
  <c r="AU13"/>
  <c r="AJ13"/>
  <c r="AV13"/>
  <c r="AK13"/>
  <c r="AW13"/>
  <c r="AL13"/>
  <c r="AX13"/>
  <c r="AM13"/>
  <c r="AY13"/>
  <c r="AN13"/>
  <c r="AZ13"/>
  <c r="BS13"/>
  <c r="BR13"/>
  <c r="BQ13"/>
  <c r="AG12"/>
  <c r="AS12"/>
  <c r="AH12"/>
  <c r="AT12"/>
  <c r="AI12"/>
  <c r="AU12"/>
  <c r="AJ12"/>
  <c r="AV12"/>
  <c r="AK12"/>
  <c r="AW12"/>
  <c r="AL12"/>
  <c r="AX12"/>
  <c r="AM12"/>
  <c r="AY12"/>
  <c r="AN12"/>
  <c r="AZ12"/>
  <c r="BS12"/>
  <c r="BR12"/>
  <c r="BQ12"/>
  <c r="AG11"/>
  <c r="AS11"/>
  <c r="AH11"/>
  <c r="AT11"/>
  <c r="AI11"/>
  <c r="AU11"/>
  <c r="AJ11"/>
  <c r="AV11"/>
  <c r="AK11"/>
  <c r="AW11"/>
  <c r="AL11"/>
  <c r="AX11"/>
  <c r="AM11"/>
  <c r="AY11"/>
  <c r="AN11"/>
  <c r="AZ11"/>
  <c r="BS11"/>
  <c r="BR11"/>
  <c r="BQ11"/>
  <c r="AG10"/>
  <c r="AS10"/>
  <c r="AH10"/>
  <c r="AT10"/>
  <c r="AI10"/>
  <c r="AU10"/>
  <c r="AJ10"/>
  <c r="AV10"/>
  <c r="AK10"/>
  <c r="AW10"/>
  <c r="AL10"/>
  <c r="AX10"/>
  <c r="AM10"/>
  <c r="AY10"/>
  <c r="AN10"/>
  <c r="AZ10"/>
  <c r="BS10"/>
  <c r="BR10"/>
  <c r="BQ10"/>
  <c r="AG9"/>
  <c r="AS9"/>
  <c r="AH9"/>
  <c r="AT9"/>
  <c r="AI9"/>
  <c r="AU9"/>
  <c r="AJ9"/>
  <c r="AV9"/>
  <c r="AK9"/>
  <c r="AW9"/>
  <c r="AL9"/>
  <c r="AX9"/>
  <c r="AM9"/>
  <c r="AY9"/>
  <c r="AN9"/>
  <c r="AZ9"/>
  <c r="BS9"/>
  <c r="BR9"/>
  <c r="BQ9"/>
  <c r="AG8"/>
  <c r="AS8"/>
  <c r="AH8"/>
  <c r="AT8"/>
  <c r="AI8"/>
  <c r="AU8"/>
  <c r="AJ8"/>
  <c r="AV8"/>
  <c r="AK8"/>
  <c r="AW8"/>
  <c r="AL8"/>
  <c r="AX8"/>
  <c r="AM8"/>
  <c r="AY8"/>
  <c r="AN8"/>
  <c r="AZ8"/>
  <c r="BS8"/>
  <c r="BR8"/>
  <c r="BQ8"/>
  <c r="AG7"/>
  <c r="AS7"/>
  <c r="AH7"/>
  <c r="AT7"/>
  <c r="AI7"/>
  <c r="AU7"/>
  <c r="AJ7"/>
  <c r="AV7"/>
  <c r="AK7"/>
  <c r="AW7"/>
  <c r="AL7"/>
  <c r="AX7"/>
  <c r="AM7"/>
  <c r="AY7"/>
  <c r="AN7"/>
  <c r="AZ7"/>
  <c r="BS7"/>
  <c r="BR7"/>
  <c r="BQ7"/>
  <c r="AG6"/>
  <c r="AS6"/>
  <c r="AH6"/>
  <c r="AT6"/>
  <c r="AI6"/>
  <c r="AU6"/>
  <c r="AJ6"/>
  <c r="AV6"/>
  <c r="AK6"/>
  <c r="AW6"/>
  <c r="AL6"/>
  <c r="AX6"/>
  <c r="AM6"/>
  <c r="AY6"/>
  <c r="AN6"/>
  <c r="AZ6"/>
  <c r="BS6"/>
  <c r="BR6"/>
  <c r="BQ6"/>
  <c r="AG5"/>
  <c r="AS5"/>
  <c r="AH5"/>
  <c r="AT5"/>
  <c r="AI5"/>
  <c r="AU5"/>
  <c r="AJ5"/>
  <c r="AV5"/>
  <c r="AK5"/>
  <c r="AW5"/>
  <c r="AL5"/>
  <c r="AX5"/>
  <c r="AM5"/>
  <c r="AY5"/>
  <c r="AN5"/>
  <c r="AZ5"/>
  <c r="BS5"/>
  <c r="BR5"/>
  <c r="BQ5"/>
  <c r="AG4"/>
  <c r="AS4"/>
  <c r="AH4"/>
  <c r="AT4"/>
  <c r="AI4"/>
  <c r="AU4"/>
  <c r="AJ4"/>
  <c r="AV4"/>
  <c r="AK4"/>
  <c r="AW4"/>
  <c r="AL4"/>
  <c r="AX4"/>
  <c r="AM4"/>
  <c r="AY4"/>
  <c r="AN4"/>
  <c r="AZ4"/>
  <c r="BS4"/>
  <c r="BR4"/>
  <c r="BQ4"/>
  <c r="AG3"/>
  <c r="AS3"/>
  <c r="AH3"/>
  <c r="AT3"/>
  <c r="AI3"/>
  <c r="AU3"/>
  <c r="AJ3"/>
  <c r="AV3"/>
  <c r="AK3"/>
  <c r="AW3"/>
  <c r="AL3"/>
  <c r="AX3"/>
  <c r="AM3"/>
  <c r="AY3"/>
  <c r="AN3"/>
  <c r="AZ3"/>
  <c r="BS3"/>
  <c r="BR3"/>
  <c r="BQ3"/>
  <c r="AG2"/>
  <c r="AS2"/>
  <c r="AH2"/>
  <c r="AT2"/>
  <c r="AI2"/>
  <c r="AU2"/>
  <c r="AJ2"/>
  <c r="AV2"/>
  <c r="AK2"/>
  <c r="AW2"/>
  <c r="AL2"/>
  <c r="AX2"/>
  <c r="AM2"/>
  <c r="AY2"/>
  <c r="AN2"/>
  <c r="AZ2"/>
  <c r="BS2"/>
  <c r="BR2"/>
  <c r="BQ2"/>
  <c r="AR57"/>
  <c r="BP57"/>
  <c r="AR56"/>
  <c r="BP56"/>
  <c r="AR55"/>
  <c r="BP55"/>
  <c r="AR54"/>
  <c r="BP54"/>
  <c r="AR53"/>
  <c r="BP53"/>
  <c r="AR52"/>
  <c r="BP52"/>
  <c r="AR51"/>
  <c r="BP51"/>
  <c r="AR50"/>
  <c r="BP50"/>
  <c r="AR49"/>
  <c r="BP49"/>
  <c r="AR48"/>
  <c r="BP48"/>
  <c r="AR47"/>
  <c r="BP47"/>
  <c r="AR46"/>
  <c r="BP46"/>
  <c r="AR45"/>
  <c r="BP45"/>
  <c r="AR44"/>
  <c r="BP44"/>
  <c r="AR43"/>
  <c r="BP43"/>
  <c r="AR42"/>
  <c r="BP42"/>
  <c r="AR41"/>
  <c r="BP41"/>
  <c r="AR40"/>
  <c r="BP40"/>
  <c r="AR39"/>
  <c r="BP39"/>
  <c r="AR38"/>
  <c r="BP38"/>
  <c r="AR37"/>
  <c r="BP37"/>
  <c r="AR36"/>
  <c r="BP36"/>
  <c r="AR35"/>
  <c r="BP35"/>
  <c r="AR34"/>
  <c r="BP34"/>
  <c r="AR33"/>
  <c r="BP33"/>
  <c r="AR32"/>
  <c r="BP32"/>
  <c r="AR31"/>
  <c r="BP31"/>
  <c r="AR30"/>
  <c r="BP30"/>
  <c r="AR29"/>
  <c r="BP29"/>
  <c r="AR28"/>
  <c r="BP28"/>
  <c r="AR27"/>
  <c r="BP27"/>
  <c r="AR26"/>
  <c r="BP26"/>
  <c r="AR25"/>
  <c r="BP25"/>
  <c r="AR24"/>
  <c r="BP24"/>
  <c r="AR23"/>
  <c r="BP23"/>
  <c r="AR22"/>
  <c r="BP22"/>
  <c r="AR21"/>
  <c r="BP21"/>
  <c r="AR20"/>
  <c r="BP20"/>
  <c r="AR19"/>
  <c r="BP19"/>
  <c r="AR18"/>
  <c r="BP18"/>
  <c r="AR17"/>
  <c r="BP17"/>
  <c r="AR16"/>
  <c r="BP16"/>
  <c r="AR15"/>
  <c r="BP15"/>
  <c r="AR14"/>
  <c r="BP14"/>
  <c r="AR13"/>
  <c r="BP13"/>
  <c r="AR12"/>
  <c r="BP12"/>
  <c r="AR11"/>
  <c r="BP11"/>
  <c r="AR10"/>
  <c r="BP10"/>
  <c r="AR9"/>
  <c r="BP9"/>
  <c r="AR8"/>
  <c r="BP8"/>
  <c r="AR7"/>
  <c r="BP7"/>
  <c r="AR6"/>
  <c r="BP6"/>
  <c r="AR5"/>
  <c r="BP5"/>
  <c r="AR4"/>
  <c r="BP4"/>
  <c r="AR3"/>
  <c r="BP3"/>
  <c r="AR2"/>
  <c r="BP2"/>
  <c r="BL57"/>
  <c r="BK57"/>
  <c r="BJ57"/>
  <c r="BI57"/>
  <c r="BH57"/>
  <c r="BG57"/>
  <c r="BF57"/>
  <c r="BE57"/>
  <c r="BD57"/>
  <c r="BL56"/>
  <c r="BK56"/>
  <c r="BJ56"/>
  <c r="BI56"/>
  <c r="BH56"/>
  <c r="BG56"/>
  <c r="BF56"/>
  <c r="BE56"/>
  <c r="BD56"/>
  <c r="BL55"/>
  <c r="BK55"/>
  <c r="BJ55"/>
  <c r="BI55"/>
  <c r="BH55"/>
  <c r="BG55"/>
  <c r="BF55"/>
  <c r="BE55"/>
  <c r="BD55"/>
  <c r="BL54"/>
  <c r="BK54"/>
  <c r="BJ54"/>
  <c r="BI54"/>
  <c r="BH54"/>
  <c r="BG54"/>
  <c r="BF54"/>
  <c r="BE54"/>
  <c r="BD54"/>
  <c r="BL53"/>
  <c r="BK53"/>
  <c r="BJ53"/>
  <c r="BI53"/>
  <c r="BH53"/>
  <c r="BG53"/>
  <c r="BF53"/>
  <c r="BE53"/>
  <c r="BD53"/>
  <c r="BL52"/>
  <c r="BK52"/>
  <c r="BJ52"/>
  <c r="BI52"/>
  <c r="BH52"/>
  <c r="BG52"/>
  <c r="BF52"/>
  <c r="BE52"/>
  <c r="BD52"/>
  <c r="BL51"/>
  <c r="BK51"/>
  <c r="BJ51"/>
  <c r="BI51"/>
  <c r="BH51"/>
  <c r="BG51"/>
  <c r="BF51"/>
  <c r="BE51"/>
  <c r="BD51"/>
  <c r="BL50"/>
  <c r="BK50"/>
  <c r="BJ50"/>
  <c r="BI50"/>
  <c r="BH50"/>
  <c r="BG50"/>
  <c r="BF50"/>
  <c r="BE50"/>
  <c r="BD50"/>
  <c r="BL49"/>
  <c r="BK49"/>
  <c r="BJ49"/>
  <c r="BI49"/>
  <c r="BH49"/>
  <c r="BG49"/>
  <c r="BF49"/>
  <c r="BE49"/>
  <c r="BD49"/>
  <c r="BL48"/>
  <c r="BK48"/>
  <c r="BJ48"/>
  <c r="BI48"/>
  <c r="BH48"/>
  <c r="BG48"/>
  <c r="BF48"/>
  <c r="BE48"/>
  <c r="BD48"/>
  <c r="BL47"/>
  <c r="BK47"/>
  <c r="BJ47"/>
  <c r="BI47"/>
  <c r="BH47"/>
  <c r="BG47"/>
  <c r="BF47"/>
  <c r="BE47"/>
  <c r="BD47"/>
  <c r="BL46"/>
  <c r="BK46"/>
  <c r="BJ46"/>
  <c r="BI46"/>
  <c r="BH46"/>
  <c r="BG46"/>
  <c r="BF46"/>
  <c r="BE46"/>
  <c r="BD46"/>
  <c r="BL45"/>
  <c r="BK45"/>
  <c r="BJ45"/>
  <c r="BI45"/>
  <c r="BH45"/>
  <c r="BG45"/>
  <c r="BF45"/>
  <c r="BE45"/>
  <c r="BD45"/>
  <c r="BL44"/>
  <c r="BK44"/>
  <c r="BJ44"/>
  <c r="BI44"/>
  <c r="BH44"/>
  <c r="BG44"/>
  <c r="BF44"/>
  <c r="BE44"/>
  <c r="BD44"/>
  <c r="BL43"/>
  <c r="BK43"/>
  <c r="BJ43"/>
  <c r="BI43"/>
  <c r="BH43"/>
  <c r="BG43"/>
  <c r="BF43"/>
  <c r="BE43"/>
  <c r="BD43"/>
  <c r="BL42"/>
  <c r="BK42"/>
  <c r="BJ42"/>
  <c r="BI42"/>
  <c r="BH42"/>
  <c r="BG42"/>
  <c r="BF42"/>
  <c r="BE42"/>
  <c r="BD42"/>
  <c r="BL41"/>
  <c r="BK41"/>
  <c r="BJ41"/>
  <c r="BI41"/>
  <c r="BH41"/>
  <c r="BG41"/>
  <c r="BF41"/>
  <c r="BE41"/>
  <c r="BD41"/>
  <c r="BL40"/>
  <c r="BK40"/>
  <c r="BJ40"/>
  <c r="BI40"/>
  <c r="BH40"/>
  <c r="BG40"/>
  <c r="BF40"/>
  <c r="BE40"/>
  <c r="BD40"/>
  <c r="BL39"/>
  <c r="BK39"/>
  <c r="BJ39"/>
  <c r="BI39"/>
  <c r="BH39"/>
  <c r="BG39"/>
  <c r="BF39"/>
  <c r="BE39"/>
  <c r="BD39"/>
  <c r="BL38"/>
  <c r="BK38"/>
  <c r="BJ38"/>
  <c r="BI38"/>
  <c r="BH38"/>
  <c r="BG38"/>
  <c r="BF38"/>
  <c r="BE38"/>
  <c r="BD38"/>
  <c r="BL37"/>
  <c r="BK37"/>
  <c r="BJ37"/>
  <c r="BI37"/>
  <c r="BH37"/>
  <c r="BG37"/>
  <c r="BF37"/>
  <c r="BE37"/>
  <c r="BD37"/>
  <c r="BL36"/>
  <c r="BK36"/>
  <c r="BJ36"/>
  <c r="BI36"/>
  <c r="BH36"/>
  <c r="BG36"/>
  <c r="BF36"/>
  <c r="BE36"/>
  <c r="BD36"/>
  <c r="BL35"/>
  <c r="BK35"/>
  <c r="BJ35"/>
  <c r="BI35"/>
  <c r="BH35"/>
  <c r="BG35"/>
  <c r="BF35"/>
  <c r="BE35"/>
  <c r="BD35"/>
  <c r="BL34"/>
  <c r="BK34"/>
  <c r="BJ34"/>
  <c r="BI34"/>
  <c r="BH34"/>
  <c r="BG34"/>
  <c r="BF34"/>
  <c r="BE34"/>
  <c r="BD34"/>
  <c r="BL33"/>
  <c r="BK33"/>
  <c r="BJ33"/>
  <c r="BI33"/>
  <c r="BH33"/>
  <c r="BG33"/>
  <c r="BF33"/>
  <c r="BE33"/>
  <c r="BD33"/>
  <c r="BL32"/>
  <c r="BK32"/>
  <c r="BJ32"/>
  <c r="BI32"/>
  <c r="BH32"/>
  <c r="BG32"/>
  <c r="BF32"/>
  <c r="BE32"/>
  <c r="BD32"/>
  <c r="BL31"/>
  <c r="BK31"/>
  <c r="BJ31"/>
  <c r="BI31"/>
  <c r="BH31"/>
  <c r="BG31"/>
  <c r="BF31"/>
  <c r="BE31"/>
  <c r="BD31"/>
  <c r="BL30"/>
  <c r="BK30"/>
  <c r="BJ30"/>
  <c r="BI30"/>
  <c r="BH30"/>
  <c r="BG30"/>
  <c r="BF30"/>
  <c r="BE30"/>
  <c r="BD30"/>
  <c r="BL29"/>
  <c r="BK29"/>
  <c r="BJ29"/>
  <c r="BI29"/>
  <c r="BH29"/>
  <c r="BG29"/>
  <c r="BF29"/>
  <c r="BE29"/>
  <c r="BD29"/>
  <c r="BL28"/>
  <c r="BK28"/>
  <c r="BJ28"/>
  <c r="BI28"/>
  <c r="BH28"/>
  <c r="BG28"/>
  <c r="BF28"/>
  <c r="BE28"/>
  <c r="BD28"/>
  <c r="BL27"/>
  <c r="BK27"/>
  <c r="BJ27"/>
  <c r="BI27"/>
  <c r="BH27"/>
  <c r="BG27"/>
  <c r="BF27"/>
  <c r="BE27"/>
  <c r="BD27"/>
  <c r="BL26"/>
  <c r="BK26"/>
  <c r="BJ26"/>
  <c r="BI26"/>
  <c r="BH26"/>
  <c r="BG26"/>
  <c r="BF26"/>
  <c r="BE26"/>
  <c r="BD26"/>
  <c r="BL25"/>
  <c r="BK25"/>
  <c r="BJ25"/>
  <c r="BI25"/>
  <c r="BH25"/>
  <c r="BG25"/>
  <c r="BF25"/>
  <c r="BE25"/>
  <c r="BD25"/>
  <c r="BL24"/>
  <c r="BK24"/>
  <c r="BJ24"/>
  <c r="BI24"/>
  <c r="BH24"/>
  <c r="BG24"/>
  <c r="BF24"/>
  <c r="BE24"/>
  <c r="BD24"/>
  <c r="BL23"/>
  <c r="BK23"/>
  <c r="BJ23"/>
  <c r="BI23"/>
  <c r="BH23"/>
  <c r="BG23"/>
  <c r="BF23"/>
  <c r="BE23"/>
  <c r="BD23"/>
  <c r="BL22"/>
  <c r="BK22"/>
  <c r="BJ22"/>
  <c r="BI22"/>
  <c r="BH22"/>
  <c r="BG22"/>
  <c r="BF22"/>
  <c r="BE22"/>
  <c r="BD22"/>
  <c r="BL21"/>
  <c r="BK21"/>
  <c r="BJ21"/>
  <c r="BI21"/>
  <c r="BH21"/>
  <c r="BG21"/>
  <c r="BF21"/>
  <c r="BE21"/>
  <c r="BD21"/>
  <c r="BL20"/>
  <c r="BK20"/>
  <c r="BJ20"/>
  <c r="BI20"/>
  <c r="BH20"/>
  <c r="BG20"/>
  <c r="BF20"/>
  <c r="BE20"/>
  <c r="BD20"/>
  <c r="BL19"/>
  <c r="BK19"/>
  <c r="BJ19"/>
  <c r="BI19"/>
  <c r="BH19"/>
  <c r="BG19"/>
  <c r="BF19"/>
  <c r="BE19"/>
  <c r="BD19"/>
  <c r="BL18"/>
  <c r="BK18"/>
  <c r="BJ18"/>
  <c r="BI18"/>
  <c r="BH18"/>
  <c r="BG18"/>
  <c r="BF18"/>
  <c r="BE18"/>
  <c r="BD18"/>
  <c r="BL17"/>
  <c r="BK17"/>
  <c r="BJ17"/>
  <c r="BI17"/>
  <c r="BH17"/>
  <c r="BG17"/>
  <c r="BF17"/>
  <c r="BE17"/>
  <c r="BD17"/>
  <c r="BL16"/>
  <c r="BK16"/>
  <c r="BJ16"/>
  <c r="BI16"/>
  <c r="BH16"/>
  <c r="BG16"/>
  <c r="BF16"/>
  <c r="BE16"/>
  <c r="BD16"/>
  <c r="BL15"/>
  <c r="BK15"/>
  <c r="BJ15"/>
  <c r="BI15"/>
  <c r="BH15"/>
  <c r="BG15"/>
  <c r="BF15"/>
  <c r="BE15"/>
  <c r="BD15"/>
  <c r="BL14"/>
  <c r="BK14"/>
  <c r="BJ14"/>
  <c r="BI14"/>
  <c r="BH14"/>
  <c r="BG14"/>
  <c r="BF14"/>
  <c r="BE14"/>
  <c r="BD14"/>
  <c r="BL13"/>
  <c r="BK13"/>
  <c r="BJ13"/>
  <c r="BI13"/>
  <c r="BH13"/>
  <c r="BG13"/>
  <c r="BF13"/>
  <c r="BE13"/>
  <c r="BD13"/>
  <c r="BL12"/>
  <c r="BK12"/>
  <c r="BJ12"/>
  <c r="BI12"/>
  <c r="BH12"/>
  <c r="BG12"/>
  <c r="BF12"/>
  <c r="BE12"/>
  <c r="BD12"/>
  <c r="BL11"/>
  <c r="BK11"/>
  <c r="BJ11"/>
  <c r="BI11"/>
  <c r="BH11"/>
  <c r="BG11"/>
  <c r="BF11"/>
  <c r="BE11"/>
  <c r="BD11"/>
  <c r="BL10"/>
  <c r="BK10"/>
  <c r="BJ10"/>
  <c r="BI10"/>
  <c r="BH10"/>
  <c r="BG10"/>
  <c r="BF10"/>
  <c r="BE10"/>
  <c r="BD10"/>
  <c r="BL9"/>
  <c r="BK9"/>
  <c r="BJ9"/>
  <c r="BI9"/>
  <c r="BH9"/>
  <c r="BG9"/>
  <c r="BF9"/>
  <c r="BE9"/>
  <c r="BD9"/>
  <c r="BL8"/>
  <c r="BK8"/>
  <c r="BJ8"/>
  <c r="BI8"/>
  <c r="BH8"/>
  <c r="BG8"/>
  <c r="BF8"/>
  <c r="BE8"/>
  <c r="BD8"/>
  <c r="BL7"/>
  <c r="BK7"/>
  <c r="BJ7"/>
  <c r="BI7"/>
  <c r="BH7"/>
  <c r="BG7"/>
  <c r="BF7"/>
  <c r="BE7"/>
  <c r="BD7"/>
  <c r="BL6"/>
  <c r="BK6"/>
  <c r="BJ6"/>
  <c r="BI6"/>
  <c r="BH6"/>
  <c r="BG6"/>
  <c r="BF6"/>
  <c r="BE6"/>
  <c r="BD6"/>
  <c r="BL5"/>
  <c r="BK5"/>
  <c r="BJ5"/>
  <c r="BI5"/>
  <c r="BH5"/>
  <c r="BG5"/>
  <c r="BF5"/>
  <c r="BE5"/>
  <c r="BD5"/>
  <c r="BL4"/>
  <c r="BK4"/>
  <c r="BJ4"/>
  <c r="BI4"/>
  <c r="BH4"/>
  <c r="BG4"/>
  <c r="BF4"/>
  <c r="BE4"/>
  <c r="BD4"/>
  <c r="BL3"/>
  <c r="BK3"/>
  <c r="BJ3"/>
  <c r="BI3"/>
  <c r="BH3"/>
  <c r="BG3"/>
  <c r="BF3"/>
  <c r="BE3"/>
  <c r="BD3"/>
  <c r="G9"/>
  <c r="F9"/>
  <c r="E9"/>
  <c r="H9"/>
  <c r="G8"/>
  <c r="F8"/>
  <c r="E8"/>
  <c r="H8"/>
  <c r="G7"/>
  <c r="F7"/>
  <c r="E7"/>
  <c r="H7"/>
  <c r="G6"/>
  <c r="F6"/>
  <c r="E6"/>
  <c r="H6"/>
  <c r="G5"/>
  <c r="F5"/>
  <c r="E5"/>
  <c r="H5"/>
  <c r="G4"/>
  <c r="E4"/>
  <c r="F4"/>
  <c r="H4"/>
  <c r="G3"/>
  <c r="F3"/>
  <c r="E3"/>
  <c r="H3"/>
  <c r="BD2"/>
  <c r="G2"/>
  <c r="F2"/>
  <c r="E2"/>
  <c r="G1"/>
  <c r="F1"/>
  <c r="E1"/>
  <c r="H2"/>
  <c r="H1"/>
  <c r="BG2"/>
  <c r="BK2"/>
  <c r="BF2"/>
  <c r="BJ2"/>
  <c r="BH2"/>
  <c r="BL2"/>
  <c r="BE2"/>
  <c r="BI2"/>
</calcChain>
</file>

<file path=xl/sharedStrings.xml><?xml version="1.0" encoding="utf-8"?>
<sst xmlns="http://schemas.openxmlformats.org/spreadsheetml/2006/main" count="62" uniqueCount="31">
  <si>
    <t>hp/hr per gas gal</t>
  </si>
  <si>
    <t>gal gas/hr per hp/hr</t>
  </si>
  <si>
    <t>ICE efficiency</t>
  </si>
  <si>
    <t>total efficiency</t>
  </si>
  <si>
    <t>transaxle efficency</t>
  </si>
  <si>
    <t>kph\hp</t>
  </si>
  <si>
    <t>mph\MPG</t>
  </si>
  <si>
    <t>overhead W</t>
  </si>
  <si>
    <t>E-factor</t>
    <phoneticPr fontId="1" type="noConversion"/>
  </si>
  <si>
    <t>CleanMPG</t>
    <phoneticPr fontId="1" type="noConversion"/>
  </si>
  <si>
    <t>Prius Prime</t>
    <phoneticPr fontId="1" type="noConversion"/>
  </si>
  <si>
    <t>Target Coef A (lbf)</t>
  </si>
  <si>
    <t>Target Coef B (lbf/mph)</t>
  </si>
  <si>
    <t>Target Coef C (lbf/mph**2)</t>
  </si>
  <si>
    <t>Prius 2 (NiMH_17")</t>
  </si>
  <si>
    <t>Prius 2 (NiMH,_Sum)</t>
  </si>
  <si>
    <t>overhead</t>
  </si>
  <si>
    <t>Prius 3_4 (17")</t>
  </si>
  <si>
    <t>Prius 3_4 (15")</t>
  </si>
  <si>
    <t>Prius 2 (NiMH_15")</t>
  </si>
  <si>
    <t>mph\MPG</t>
    <phoneticPr fontId="1" type="noConversion"/>
  </si>
  <si>
    <t>min</t>
    <phoneticPr fontId="1" type="noConversion"/>
  </si>
  <si>
    <t>avg</t>
    <phoneticPr fontId="1" type="noConversion"/>
  </si>
  <si>
    <t>max</t>
    <phoneticPr fontId="1" type="noConversion"/>
  </si>
  <si>
    <t>paktt</t>
    <phoneticPr fontId="1" type="noConversion"/>
  </si>
  <si>
    <t>krousdb</t>
    <phoneticPr fontId="1" type="noConversion"/>
  </si>
  <si>
    <t>Gen-3 Prius</t>
    <phoneticPr fontId="1" type="noConversion"/>
  </si>
  <si>
    <t>Prius 2 ECO (Pwr)</t>
  </si>
  <si>
    <t>mph\hp</t>
  </si>
  <si>
    <t>mph step</t>
  </si>
  <si>
    <t>bwilson4web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</si>
</sst>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2">
    <font>
      <sz val="10"/>
      <name val="Arial"/>
      <family val="2"/>
    </font>
    <font>
      <sz val="8"/>
      <name val="Verdana"/>
    </font>
    <font>
      <sz val="10"/>
      <name val="Arial"/>
      <family val="2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9" fillId="17" borderId="0" applyNumberFormat="0" applyBorder="0" applyAlignment="0" applyProtection="0"/>
    <xf numFmtId="0" fontId="13" fillId="5" borderId="1" applyNumberFormat="0" applyAlignment="0" applyProtection="0"/>
    <xf numFmtId="0" fontId="15" fillId="11" borderId="2" applyNumberFormat="0" applyAlignment="0" applyProtection="0"/>
    <xf numFmtId="0" fontId="1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4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2" fillId="6" borderId="7" applyNumberFormat="0" applyFont="0" applyAlignment="0" applyProtection="0"/>
    <xf numFmtId="0" fontId="12" fillId="5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/>
    <xf numFmtId="165" fontId="3" fillId="0" borderId="0" xfId="0" applyNumberFormat="1" applyFont="1"/>
    <xf numFmtId="2" fontId="3" fillId="0" borderId="0" xfId="0" applyNumberFormat="1" applyFont="1"/>
    <xf numFmtId="164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0" fontId="3" fillId="2" borderId="0" xfId="0" applyFont="1" applyFill="1"/>
    <xf numFmtId="164" fontId="3" fillId="2" borderId="0" xfId="0" applyNumberFormat="1" applyFont="1" applyFill="1"/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tx>
            <c:strRef>
              <c:f>'coefficient analysis detailed'!$AS$1</c:f>
              <c:strCache>
                <c:ptCount val="1"/>
                <c:pt idx="0">
                  <c:v>Prius 2 ECO (Pwr)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'coefficient analysis detailed'!$AR$2:$AR$69</c:f>
              <c:numCache>
                <c:formatCode>General</c:formatCode>
                <c:ptCount val="68"/>
                <c:pt idx="0">
                  <c:v>5.0</c:v>
                </c:pt>
                <c:pt idx="1">
                  <c:v>7.0</c:v>
                </c:pt>
                <c:pt idx="2">
                  <c:v>9.0</c:v>
                </c:pt>
                <c:pt idx="3">
                  <c:v>11.0</c:v>
                </c:pt>
                <c:pt idx="4">
                  <c:v>13.0</c:v>
                </c:pt>
                <c:pt idx="5">
                  <c:v>15.0</c:v>
                </c:pt>
                <c:pt idx="6">
                  <c:v>17.0</c:v>
                </c:pt>
                <c:pt idx="7">
                  <c:v>19.0</c:v>
                </c:pt>
                <c:pt idx="8">
                  <c:v>21.0</c:v>
                </c:pt>
                <c:pt idx="9">
                  <c:v>23.0</c:v>
                </c:pt>
                <c:pt idx="10">
                  <c:v>25.0</c:v>
                </c:pt>
                <c:pt idx="11">
                  <c:v>27.0</c:v>
                </c:pt>
                <c:pt idx="12">
                  <c:v>29.0</c:v>
                </c:pt>
                <c:pt idx="13">
                  <c:v>31.0</c:v>
                </c:pt>
                <c:pt idx="14">
                  <c:v>33.0</c:v>
                </c:pt>
                <c:pt idx="15">
                  <c:v>35.0</c:v>
                </c:pt>
                <c:pt idx="16">
                  <c:v>37.0</c:v>
                </c:pt>
                <c:pt idx="17">
                  <c:v>39.0</c:v>
                </c:pt>
                <c:pt idx="18">
                  <c:v>41.0</c:v>
                </c:pt>
                <c:pt idx="19">
                  <c:v>43.0</c:v>
                </c:pt>
                <c:pt idx="20">
                  <c:v>45.0</c:v>
                </c:pt>
                <c:pt idx="21">
                  <c:v>47.0</c:v>
                </c:pt>
                <c:pt idx="22">
                  <c:v>49.0</c:v>
                </c:pt>
                <c:pt idx="23">
                  <c:v>51.0</c:v>
                </c:pt>
                <c:pt idx="24">
                  <c:v>53.0</c:v>
                </c:pt>
                <c:pt idx="25">
                  <c:v>55.0</c:v>
                </c:pt>
                <c:pt idx="26">
                  <c:v>57.0</c:v>
                </c:pt>
                <c:pt idx="27">
                  <c:v>59.0</c:v>
                </c:pt>
                <c:pt idx="28">
                  <c:v>61.0</c:v>
                </c:pt>
                <c:pt idx="29">
                  <c:v>63.0</c:v>
                </c:pt>
                <c:pt idx="30">
                  <c:v>65.0</c:v>
                </c:pt>
                <c:pt idx="31">
                  <c:v>67.0</c:v>
                </c:pt>
                <c:pt idx="32">
                  <c:v>69.0</c:v>
                </c:pt>
                <c:pt idx="33">
                  <c:v>71.0</c:v>
                </c:pt>
                <c:pt idx="34">
                  <c:v>73.0</c:v>
                </c:pt>
                <c:pt idx="35">
                  <c:v>75.0</c:v>
                </c:pt>
                <c:pt idx="36">
                  <c:v>77.0</c:v>
                </c:pt>
                <c:pt idx="37">
                  <c:v>79.0</c:v>
                </c:pt>
                <c:pt idx="38">
                  <c:v>81.0</c:v>
                </c:pt>
                <c:pt idx="39">
                  <c:v>83.0</c:v>
                </c:pt>
                <c:pt idx="40">
                  <c:v>85.0</c:v>
                </c:pt>
                <c:pt idx="41">
                  <c:v>87.0</c:v>
                </c:pt>
                <c:pt idx="42">
                  <c:v>89.0</c:v>
                </c:pt>
                <c:pt idx="43">
                  <c:v>91.0</c:v>
                </c:pt>
                <c:pt idx="44">
                  <c:v>93.0</c:v>
                </c:pt>
                <c:pt idx="45">
                  <c:v>95.0</c:v>
                </c:pt>
                <c:pt idx="46">
                  <c:v>97.0</c:v>
                </c:pt>
                <c:pt idx="47">
                  <c:v>99.0</c:v>
                </c:pt>
                <c:pt idx="48">
                  <c:v>101.0</c:v>
                </c:pt>
                <c:pt idx="49">
                  <c:v>103.0</c:v>
                </c:pt>
                <c:pt idx="50">
                  <c:v>105.0</c:v>
                </c:pt>
                <c:pt idx="51">
                  <c:v>107.0</c:v>
                </c:pt>
                <c:pt idx="52">
                  <c:v>109.0</c:v>
                </c:pt>
                <c:pt idx="53">
                  <c:v>111.0</c:v>
                </c:pt>
                <c:pt idx="54">
                  <c:v>113.0</c:v>
                </c:pt>
                <c:pt idx="55">
                  <c:v>115.0</c:v>
                </c:pt>
              </c:numCache>
            </c:numRef>
          </c:xVal>
          <c:yVal>
            <c:numRef>
              <c:f>'coefficient analysis detailed'!$AS$2:$AS$69</c:f>
              <c:numCache>
                <c:formatCode>0.0</c:formatCode>
                <c:ptCount val="68"/>
                <c:pt idx="0">
                  <c:v>71.08112105792763</c:v>
                </c:pt>
                <c:pt idx="1">
                  <c:v>89.53028184525495</c:v>
                </c:pt>
                <c:pt idx="2">
                  <c:v>103.6258055537461</c:v>
                </c:pt>
                <c:pt idx="3">
                  <c:v>114.0420931292418</c:v>
                </c:pt>
                <c:pt idx="4">
                  <c:v>121.3615873984392</c:v>
                </c:pt>
                <c:pt idx="5">
                  <c:v>126.0970953423121</c:v>
                </c:pt>
                <c:pt idx="6">
                  <c:v>128.7022468918351</c:v>
                </c:pt>
                <c:pt idx="7">
                  <c:v>129.5764054803701</c:v>
                </c:pt>
                <c:pt idx="8">
                  <c:v>129.0675708411852</c:v>
                </c:pt>
                <c:pt idx="9">
                  <c:v>127.47506820708</c:v>
                </c:pt>
                <c:pt idx="10">
                  <c:v>125.0527531068296</c:v>
                </c:pt>
                <c:pt idx="11">
                  <c:v>122.0128617087105</c:v>
                </c:pt>
                <c:pt idx="12">
                  <c:v>118.5303464912175</c:v>
                </c:pt>
                <c:pt idx="13">
                  <c:v>114.7474376542</c:v>
                </c:pt>
                <c:pt idx="14">
                  <c:v>110.7781764245403</c:v>
                </c:pt>
                <c:pt idx="15">
                  <c:v>106.7127198809701</c:v>
                </c:pt>
                <c:pt idx="16">
                  <c:v>102.6212834422793</c:v>
                </c:pt>
                <c:pt idx="17">
                  <c:v>98.55764846233631</c:v>
                </c:pt>
                <c:pt idx="18">
                  <c:v>94.56221084647891</c:v>
                </c:pt>
                <c:pt idx="19">
                  <c:v>90.66458080015002</c:v>
                </c:pt>
                <c:pt idx="20">
                  <c:v>86.88576534504031</c:v>
                </c:pt>
                <c:pt idx="21">
                  <c:v>83.23997682417142</c:v>
                </c:pt>
                <c:pt idx="22">
                  <c:v>79.73611508358804</c:v>
                </c:pt>
                <c:pt idx="23">
                  <c:v>76.37897078758763</c:v>
                </c:pt>
                <c:pt idx="24">
                  <c:v>73.17019427349173</c:v>
                </c:pt>
                <c:pt idx="25">
                  <c:v>70.10906982866423</c:v>
                </c:pt>
                <c:pt idx="26">
                  <c:v>67.19313018318056</c:v>
                </c:pt>
                <c:pt idx="27">
                  <c:v>64.4186409255087</c:v>
                </c:pt>
                <c:pt idx="28">
                  <c:v>61.78097979372822</c:v>
                </c:pt>
                <c:pt idx="29">
                  <c:v>59.274931535555</c:v>
                </c:pt>
                <c:pt idx="30">
                  <c:v>56.8949153260592</c:v>
                </c:pt>
                <c:pt idx="31">
                  <c:v>54.6351585783274</c:v>
                </c:pt>
                <c:pt idx="32">
                  <c:v>52.48982834016064</c:v>
                </c:pt>
                <c:pt idx="33">
                  <c:v>50.45312928321609</c:v>
                </c:pt>
                <c:pt idx="34">
                  <c:v>48.5193754984532</c:v>
                </c:pt>
                <c:pt idx="35">
                  <c:v>46.68304185331896</c:v>
                </c:pt>
                <c:pt idx="36">
                  <c:v>44.93879948662968</c:v>
                </c:pt>
                <c:pt idx="37">
                  <c:v>43.28153906783995</c:v>
                </c:pt>
                <c:pt idx="38">
                  <c:v>41.70638468641958</c:v>
                </c:pt>
                <c:pt idx="39">
                  <c:v>40.20870062903177</c:v>
                </c:pt>
                <c:pt idx="40">
                  <c:v>38.78409281772544</c:v>
                </c:pt>
                <c:pt idx="41">
                  <c:v>37.42840629723905</c:v>
                </c:pt>
                <c:pt idx="42">
                  <c:v>36.13771985403732</c:v>
                </c:pt>
                <c:pt idx="43">
                  <c:v>34.90833860787445</c:v>
                </c:pt>
                <c:pt idx="44">
                  <c:v>33.73678522560511</c:v>
                </c:pt>
                <c:pt idx="45">
                  <c:v>32.61979025628547</c:v>
                </c:pt>
                <c:pt idx="46">
                  <c:v>31.55428196802803</c:v>
                </c:pt>
                <c:pt idx="47">
                  <c:v>30.53737597396618</c:v>
                </c:pt>
                <c:pt idx="48">
                  <c:v>29.56636486176436</c:v>
                </c:pt>
                <c:pt idx="49">
                  <c:v>28.63870798417107</c:v>
                </c:pt>
                <c:pt idx="50">
                  <c:v>27.75202152380801</c:v>
                </c:pt>
                <c:pt idx="51">
                  <c:v>26.90406891106341</c:v>
                </c:pt>
                <c:pt idx="52">
                  <c:v>26.0927516475031</c:v>
                </c:pt>
                <c:pt idx="53">
                  <c:v>25.31610056695304</c:v>
                </c:pt>
                <c:pt idx="54">
                  <c:v>24.57226755102014</c:v>
                </c:pt>
                <c:pt idx="55">
                  <c:v>23.85951770425046</c:v>
                </c:pt>
              </c:numCache>
            </c:numRef>
          </c:yVal>
        </c:ser>
        <c:ser>
          <c:idx val="1"/>
          <c:order val="1"/>
          <c:tx>
            <c:strRef>
              <c:f>'coefficient analysis detailed'!$BA$1</c:f>
              <c:strCache>
                <c:ptCount val="1"/>
                <c:pt idx="0">
                  <c:v>Prius Prime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'coefficient analysis detailed'!$AR$2:$AR$69</c:f>
              <c:numCache>
                <c:formatCode>General</c:formatCode>
                <c:ptCount val="68"/>
                <c:pt idx="0">
                  <c:v>5.0</c:v>
                </c:pt>
                <c:pt idx="1">
                  <c:v>7.0</c:v>
                </c:pt>
                <c:pt idx="2">
                  <c:v>9.0</c:v>
                </c:pt>
                <c:pt idx="3">
                  <c:v>11.0</c:v>
                </c:pt>
                <c:pt idx="4">
                  <c:v>13.0</c:v>
                </c:pt>
                <c:pt idx="5">
                  <c:v>15.0</c:v>
                </c:pt>
                <c:pt idx="6">
                  <c:v>17.0</c:v>
                </c:pt>
                <c:pt idx="7">
                  <c:v>19.0</c:v>
                </c:pt>
                <c:pt idx="8">
                  <c:v>21.0</c:v>
                </c:pt>
                <c:pt idx="9">
                  <c:v>23.0</c:v>
                </c:pt>
                <c:pt idx="10">
                  <c:v>25.0</c:v>
                </c:pt>
                <c:pt idx="11">
                  <c:v>27.0</c:v>
                </c:pt>
                <c:pt idx="12">
                  <c:v>29.0</c:v>
                </c:pt>
                <c:pt idx="13">
                  <c:v>31.0</c:v>
                </c:pt>
                <c:pt idx="14">
                  <c:v>33.0</c:v>
                </c:pt>
                <c:pt idx="15">
                  <c:v>35.0</c:v>
                </c:pt>
                <c:pt idx="16">
                  <c:v>37.0</c:v>
                </c:pt>
                <c:pt idx="17">
                  <c:v>39.0</c:v>
                </c:pt>
                <c:pt idx="18">
                  <c:v>41.0</c:v>
                </c:pt>
                <c:pt idx="19">
                  <c:v>43.0</c:v>
                </c:pt>
                <c:pt idx="20">
                  <c:v>45.0</c:v>
                </c:pt>
                <c:pt idx="21">
                  <c:v>47.0</c:v>
                </c:pt>
                <c:pt idx="22">
                  <c:v>49.0</c:v>
                </c:pt>
                <c:pt idx="23">
                  <c:v>51.0</c:v>
                </c:pt>
                <c:pt idx="24">
                  <c:v>53.0</c:v>
                </c:pt>
                <c:pt idx="25">
                  <c:v>55.0</c:v>
                </c:pt>
                <c:pt idx="26">
                  <c:v>57.0</c:v>
                </c:pt>
                <c:pt idx="27">
                  <c:v>59.0</c:v>
                </c:pt>
                <c:pt idx="28">
                  <c:v>61.0</c:v>
                </c:pt>
                <c:pt idx="29">
                  <c:v>63.0</c:v>
                </c:pt>
                <c:pt idx="30">
                  <c:v>65.0</c:v>
                </c:pt>
                <c:pt idx="31">
                  <c:v>67.0</c:v>
                </c:pt>
                <c:pt idx="32">
                  <c:v>69.0</c:v>
                </c:pt>
                <c:pt idx="33">
                  <c:v>71.0</c:v>
                </c:pt>
                <c:pt idx="34">
                  <c:v>73.0</c:v>
                </c:pt>
                <c:pt idx="35">
                  <c:v>75.0</c:v>
                </c:pt>
                <c:pt idx="36">
                  <c:v>77.0</c:v>
                </c:pt>
                <c:pt idx="37">
                  <c:v>79.0</c:v>
                </c:pt>
                <c:pt idx="38">
                  <c:v>81.0</c:v>
                </c:pt>
                <c:pt idx="39">
                  <c:v>83.0</c:v>
                </c:pt>
                <c:pt idx="40">
                  <c:v>85.0</c:v>
                </c:pt>
                <c:pt idx="41">
                  <c:v>87.0</c:v>
                </c:pt>
                <c:pt idx="42">
                  <c:v>89.0</c:v>
                </c:pt>
                <c:pt idx="43">
                  <c:v>91.0</c:v>
                </c:pt>
                <c:pt idx="44">
                  <c:v>93.0</c:v>
                </c:pt>
                <c:pt idx="45">
                  <c:v>95.0</c:v>
                </c:pt>
                <c:pt idx="46">
                  <c:v>97.0</c:v>
                </c:pt>
                <c:pt idx="47">
                  <c:v>99.0</c:v>
                </c:pt>
                <c:pt idx="48">
                  <c:v>101.0</c:v>
                </c:pt>
                <c:pt idx="49">
                  <c:v>103.0</c:v>
                </c:pt>
                <c:pt idx="50">
                  <c:v>105.0</c:v>
                </c:pt>
                <c:pt idx="51">
                  <c:v>107.0</c:v>
                </c:pt>
                <c:pt idx="52">
                  <c:v>109.0</c:v>
                </c:pt>
                <c:pt idx="53">
                  <c:v>111.0</c:v>
                </c:pt>
                <c:pt idx="54">
                  <c:v>113.0</c:v>
                </c:pt>
                <c:pt idx="55">
                  <c:v>115.0</c:v>
                </c:pt>
              </c:numCache>
            </c:numRef>
          </c:xVal>
          <c:yVal>
            <c:numRef>
              <c:f>'coefficient analysis detailed'!$BA$2:$BA$69</c:f>
              <c:numCache>
                <c:formatCode>0.0</c:formatCode>
                <c:ptCount val="68"/>
                <c:pt idx="0">
                  <c:v>69.16592411646822</c:v>
                </c:pt>
                <c:pt idx="1">
                  <c:v>86.29213258144989</c:v>
                </c:pt>
                <c:pt idx="2">
                  <c:v>99.0403007880977</c:v>
                </c:pt>
                <c:pt idx="3">
                  <c:v>108.210853958791</c:v>
                </c:pt>
                <c:pt idx="4">
                  <c:v>114.4666426672567</c:v>
                </c:pt>
                <c:pt idx="5">
                  <c:v>118.362724728399</c:v>
                </c:pt>
                <c:pt idx="6">
                  <c:v>120.3654210416604</c:v>
                </c:pt>
                <c:pt idx="7">
                  <c:v>120.8657436318754</c:v>
                </c:pt>
                <c:pt idx="8">
                  <c:v>120.1898708021009</c:v>
                </c:pt>
                <c:pt idx="9">
                  <c:v>118.6079956722719</c:v>
                </c:pt>
                <c:pt idx="10">
                  <c:v>116.342149131576</c:v>
                </c:pt>
                <c:pt idx="11">
                  <c:v>113.5732336436779</c:v>
                </c:pt>
                <c:pt idx="12">
                  <c:v>110.4473417673784</c:v>
                </c:pt>
                <c:pt idx="13">
                  <c:v>107.0813769183723</c:v>
                </c:pt>
                <c:pt idx="14">
                  <c:v>103.5679877153575</c:v>
                </c:pt>
                <c:pt idx="15">
                  <c:v>99.97984019573018</c:v>
                </c:pt>
                <c:pt idx="16">
                  <c:v>96.37326855481705</c:v>
                </c:pt>
                <c:pt idx="17">
                  <c:v>92.79135805477508</c:v>
                </c:pt>
                <c:pt idx="18">
                  <c:v>89.26652134291767</c:v>
                </c:pt>
                <c:pt idx="19">
                  <c:v>85.82263188393893</c:v>
                </c:pt>
                <c:pt idx="20">
                  <c:v>82.47677670063221</c:v>
                </c:pt>
                <c:pt idx="21">
                  <c:v>79.24068644663465</c:v>
                </c:pt>
                <c:pt idx="22">
                  <c:v>76.12189515033903</c:v>
                </c:pt>
                <c:pt idx="23">
                  <c:v>73.12467564762765</c:v>
                </c:pt>
                <c:pt idx="24">
                  <c:v>70.2507903680453</c:v>
                </c:pt>
                <c:pt idx="25">
                  <c:v>67.50009113412206</c:v>
                </c:pt>
                <c:pt idx="26">
                  <c:v>64.87099618630356</c:v>
                </c:pt>
                <c:pt idx="27">
                  <c:v>62.36086784704808</c:v>
                </c:pt>
                <c:pt idx="28">
                  <c:v>59.9663101004878</c:v>
                </c:pt>
                <c:pt idx="29">
                  <c:v>57.68340185554171</c:v>
                </c:pt>
                <c:pt idx="30">
                  <c:v>55.50787872258297</c:v>
                </c:pt>
                <c:pt idx="31">
                  <c:v>53.43527369824396</c:v>
                </c:pt>
                <c:pt idx="32">
                  <c:v>51.46102514965223</c:v>
                </c:pt>
                <c:pt idx="33">
                  <c:v>49.58055885190884</c:v>
                </c:pt>
                <c:pt idx="34">
                  <c:v>47.78934950082927</c:v>
                </c:pt>
                <c:pt idx="35">
                  <c:v>46.08296604414183</c:v>
                </c:pt>
                <c:pt idx="36">
                  <c:v>44.4571043032447</c:v>
                </c:pt>
                <c:pt idx="37">
                  <c:v>42.90760965609959</c:v>
                </c:pt>
                <c:pt idx="38">
                  <c:v>41.43049198807688</c:v>
                </c:pt>
                <c:pt idx="39">
                  <c:v>40.0219346653038</c:v>
                </c:pt>
                <c:pt idx="40">
                  <c:v>38.67829892278484</c:v>
                </c:pt>
                <c:pt idx="41">
                  <c:v>37.39612476972272</c:v>
                </c:pt>
                <c:pt idx="42">
                  <c:v>36.17212928284709</c:v>
                </c:pt>
                <c:pt idx="43">
                  <c:v>35.00320297365459</c:v>
                </c:pt>
                <c:pt idx="44">
                  <c:v>33.88640476800853</c:v>
                </c:pt>
                <c:pt idx="45">
                  <c:v>32.81895601908182</c:v>
                </c:pt>
                <c:pt idx="46">
                  <c:v>31.7982338811624</c:v>
                </c:pt>
                <c:pt idx="47">
                  <c:v>30.82176429757168</c:v>
                </c:pt>
                <c:pt idx="48">
                  <c:v>29.88721479702111</c:v>
                </c:pt>
                <c:pt idx="49">
                  <c:v>28.99238724606765</c:v>
                </c:pt>
                <c:pt idx="50">
                  <c:v>28.13521066845363</c:v>
                </c:pt>
                <c:pt idx="51">
                  <c:v>27.31373421305581</c:v>
                </c:pt>
                <c:pt idx="52">
                  <c:v>26.5261203293399</c:v>
                </c:pt>
                <c:pt idx="53">
                  <c:v>25.77063819135633</c:v>
                </c:pt>
                <c:pt idx="54">
                  <c:v>25.04565739740698</c:v>
                </c:pt>
                <c:pt idx="55">
                  <c:v>24.34964196175373</c:v>
                </c:pt>
              </c:numCache>
            </c:numRef>
          </c:yVal>
        </c:ser>
        <c:ser>
          <c:idx val="2"/>
          <c:order val="2"/>
          <c:tx>
            <c:strRef>
              <c:f>'coefficient analysis detailed'!$BB$1</c:f>
              <c:strCache>
                <c:ptCount val="1"/>
                <c:pt idx="0">
                  <c:v>Gen-3 Prius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'coefficient analysis detailed'!$AR$2:$AR$69</c:f>
              <c:numCache>
                <c:formatCode>General</c:formatCode>
                <c:ptCount val="68"/>
                <c:pt idx="0">
                  <c:v>5.0</c:v>
                </c:pt>
                <c:pt idx="1">
                  <c:v>7.0</c:v>
                </c:pt>
                <c:pt idx="2">
                  <c:v>9.0</c:v>
                </c:pt>
                <c:pt idx="3">
                  <c:v>11.0</c:v>
                </c:pt>
                <c:pt idx="4">
                  <c:v>13.0</c:v>
                </c:pt>
                <c:pt idx="5">
                  <c:v>15.0</c:v>
                </c:pt>
                <c:pt idx="6">
                  <c:v>17.0</c:v>
                </c:pt>
                <c:pt idx="7">
                  <c:v>19.0</c:v>
                </c:pt>
                <c:pt idx="8">
                  <c:v>21.0</c:v>
                </c:pt>
                <c:pt idx="9">
                  <c:v>23.0</c:v>
                </c:pt>
                <c:pt idx="10">
                  <c:v>25.0</c:v>
                </c:pt>
                <c:pt idx="11">
                  <c:v>27.0</c:v>
                </c:pt>
                <c:pt idx="12">
                  <c:v>29.0</c:v>
                </c:pt>
                <c:pt idx="13">
                  <c:v>31.0</c:v>
                </c:pt>
                <c:pt idx="14">
                  <c:v>33.0</c:v>
                </c:pt>
                <c:pt idx="15">
                  <c:v>35.0</c:v>
                </c:pt>
                <c:pt idx="16">
                  <c:v>37.0</c:v>
                </c:pt>
                <c:pt idx="17">
                  <c:v>39.0</c:v>
                </c:pt>
                <c:pt idx="18">
                  <c:v>41.0</c:v>
                </c:pt>
                <c:pt idx="19">
                  <c:v>43.0</c:v>
                </c:pt>
                <c:pt idx="20">
                  <c:v>45.0</c:v>
                </c:pt>
                <c:pt idx="21">
                  <c:v>47.0</c:v>
                </c:pt>
                <c:pt idx="22">
                  <c:v>49.0</c:v>
                </c:pt>
                <c:pt idx="23">
                  <c:v>51.0</c:v>
                </c:pt>
                <c:pt idx="24">
                  <c:v>53.0</c:v>
                </c:pt>
                <c:pt idx="25">
                  <c:v>55.0</c:v>
                </c:pt>
                <c:pt idx="26">
                  <c:v>57.0</c:v>
                </c:pt>
                <c:pt idx="27">
                  <c:v>59.0</c:v>
                </c:pt>
                <c:pt idx="28">
                  <c:v>61.0</c:v>
                </c:pt>
                <c:pt idx="29">
                  <c:v>63.0</c:v>
                </c:pt>
                <c:pt idx="30">
                  <c:v>65.0</c:v>
                </c:pt>
                <c:pt idx="31">
                  <c:v>67.0</c:v>
                </c:pt>
                <c:pt idx="32">
                  <c:v>69.0</c:v>
                </c:pt>
                <c:pt idx="33">
                  <c:v>71.0</c:v>
                </c:pt>
                <c:pt idx="34">
                  <c:v>73.0</c:v>
                </c:pt>
                <c:pt idx="35">
                  <c:v>75.0</c:v>
                </c:pt>
                <c:pt idx="36">
                  <c:v>77.0</c:v>
                </c:pt>
                <c:pt idx="37">
                  <c:v>79.0</c:v>
                </c:pt>
                <c:pt idx="38">
                  <c:v>81.0</c:v>
                </c:pt>
                <c:pt idx="39">
                  <c:v>83.0</c:v>
                </c:pt>
                <c:pt idx="40">
                  <c:v>85.0</c:v>
                </c:pt>
                <c:pt idx="41">
                  <c:v>87.0</c:v>
                </c:pt>
                <c:pt idx="42">
                  <c:v>89.0</c:v>
                </c:pt>
                <c:pt idx="43">
                  <c:v>91.0</c:v>
                </c:pt>
                <c:pt idx="44">
                  <c:v>93.0</c:v>
                </c:pt>
                <c:pt idx="45">
                  <c:v>95.0</c:v>
                </c:pt>
                <c:pt idx="46">
                  <c:v>97.0</c:v>
                </c:pt>
                <c:pt idx="47">
                  <c:v>99.0</c:v>
                </c:pt>
                <c:pt idx="48">
                  <c:v>101.0</c:v>
                </c:pt>
                <c:pt idx="49">
                  <c:v>103.0</c:v>
                </c:pt>
                <c:pt idx="50">
                  <c:v>105.0</c:v>
                </c:pt>
                <c:pt idx="51">
                  <c:v>107.0</c:v>
                </c:pt>
                <c:pt idx="52">
                  <c:v>109.0</c:v>
                </c:pt>
                <c:pt idx="53">
                  <c:v>111.0</c:v>
                </c:pt>
                <c:pt idx="54">
                  <c:v>113.0</c:v>
                </c:pt>
                <c:pt idx="55">
                  <c:v>115.0</c:v>
                </c:pt>
              </c:numCache>
            </c:numRef>
          </c:xVal>
          <c:yVal>
            <c:numRef>
              <c:f>'coefficient analysis detailed'!$BB$2:$BB$69</c:f>
              <c:numCache>
                <c:formatCode>0.0</c:formatCode>
                <c:ptCount val="68"/>
                <c:pt idx="0">
                  <c:v>70.94453204304693</c:v>
                </c:pt>
                <c:pt idx="1">
                  <c:v>89.9237776005188</c:v>
                </c:pt>
                <c:pt idx="2">
                  <c:v>104.9173656589152</c:v>
                </c:pt>
                <c:pt idx="3">
                  <c:v>116.4683991770864</c:v>
                </c:pt>
                <c:pt idx="4">
                  <c:v>125.010421816272</c:v>
                </c:pt>
                <c:pt idx="5">
                  <c:v>130.922635954572</c:v>
                </c:pt>
                <c:pt idx="6">
                  <c:v>134.5564578169084</c:v>
                </c:pt>
                <c:pt idx="7">
                  <c:v>136.245347339114</c:v>
                </c:pt>
                <c:pt idx="8">
                  <c:v>136.3054991385284</c:v>
                </c:pt>
                <c:pt idx="9">
                  <c:v>135.0323815941233</c:v>
                </c:pt>
                <c:pt idx="10">
                  <c:v>132.6962874074993</c:v>
                </c:pt>
                <c:pt idx="11">
                  <c:v>129.5386920161209</c:v>
                </c:pt>
                <c:pt idx="12">
                  <c:v>125.7702195720373</c:v>
                </c:pt>
                <c:pt idx="13">
                  <c:v>121.570353061066</c:v>
                </c:pt>
                <c:pt idx="14">
                  <c:v>117.0886455993208</c:v>
                </c:pt>
                <c:pt idx="15">
                  <c:v>112.4470255740498</c:v>
                </c:pt>
                <c:pt idx="16">
                  <c:v>107.7427661891546</c:v>
                </c:pt>
                <c:pt idx="17">
                  <c:v>103.051746734829</c:v>
                </c:pt>
                <c:pt idx="18">
                  <c:v>98.4317217995523</c:v>
                </c:pt>
                <c:pt idx="19">
                  <c:v>93.92540624680537</c:v>
                </c:pt>
                <c:pt idx="20">
                  <c:v>89.56326274867971</c:v>
                </c:pt>
                <c:pt idx="21">
                  <c:v>85.36593935641847</c:v>
                </c:pt>
                <c:pt idx="22">
                  <c:v>81.34634703573091</c:v>
                </c:pt>
                <c:pt idx="23">
                  <c:v>77.51139407630921</c:v>
                </c:pt>
                <c:pt idx="24">
                  <c:v>73.86340943426127</c:v>
                </c:pt>
                <c:pt idx="25">
                  <c:v>70.40129386253856</c:v>
                </c:pt>
                <c:pt idx="26">
                  <c:v>67.1214390118286</c:v>
                </c:pt>
                <c:pt idx="27">
                  <c:v>64.01845272459033</c:v>
                </c:pt>
                <c:pt idx="28">
                  <c:v>61.08572503724115</c:v>
                </c:pt>
                <c:pt idx="29">
                  <c:v>58.31586497020245</c:v>
                </c:pt>
                <c:pt idx="30">
                  <c:v>55.70103365570142</c:v>
                </c:pt>
                <c:pt idx="31">
                  <c:v>53.23319509034154</c:v>
                </c:pt>
                <c:pt idx="32">
                  <c:v>50.9043019840758</c:v>
                </c:pt>
                <c:pt idx="33">
                  <c:v>48.70643087581411</c:v>
                </c:pt>
                <c:pt idx="34">
                  <c:v>46.63187789732066</c:v>
                </c:pt>
                <c:pt idx="35">
                  <c:v>44.67322425349152</c:v>
                </c:pt>
                <c:pt idx="36">
                  <c:v>42.82337859378407</c:v>
                </c:pt>
                <c:pt idx="37">
                  <c:v>41.0756019167156</c:v>
                </c:pt>
                <c:pt idx="38">
                  <c:v>39.42351941894857</c:v>
                </c:pt>
                <c:pt idx="39">
                  <c:v>37.86112271974986</c:v>
                </c:pt>
                <c:pt idx="40">
                  <c:v>36.38276511444268</c:v>
                </c:pt>
                <c:pt idx="41">
                  <c:v>34.98315189767999</c:v>
                </c:pt>
                <c:pt idx="42">
                  <c:v>33.65732731630936</c:v>
                </c:pt>
                <c:pt idx="43">
                  <c:v>32.40065933546749</c:v>
                </c:pt>
                <c:pt idx="44">
                  <c:v>31.20882310856858</c:v>
                </c:pt>
                <c:pt idx="45">
                  <c:v>30.07778381451357</c:v>
                </c:pt>
                <c:pt idx="46">
                  <c:v>29.00377934972857</c:v>
                </c:pt>
                <c:pt idx="47">
                  <c:v>27.98330322739679</c:v>
                </c:pt>
                <c:pt idx="48">
                  <c:v>27.0130879326458</c:v>
                </c:pt>
                <c:pt idx="49">
                  <c:v>26.0900889035258</c:v>
                </c:pt>
                <c:pt idx="50">
                  <c:v>25.21146924787739</c:v>
                </c:pt>
                <c:pt idx="51">
                  <c:v>24.37458526133514</c:v>
                </c:pt>
                <c:pt idx="52">
                  <c:v>23.57697277837332</c:v>
                </c:pt>
                <c:pt idx="53">
                  <c:v>22.81633436383406</c:v>
                </c:pt>
                <c:pt idx="54">
                  <c:v>22.09052733472911</c:v>
                </c:pt>
                <c:pt idx="55">
                  <c:v>21.39755258966971</c:v>
                </c:pt>
              </c:numCache>
            </c:numRef>
          </c:yVal>
        </c:ser>
        <c:axId val="256767144"/>
        <c:axId val="256776024"/>
      </c:scatterChart>
      <c:valAx>
        <c:axId val="256767144"/>
        <c:scaling>
          <c:orientation val="minMax"/>
          <c:max val="120.0"/>
          <c:min val="0.0"/>
        </c:scaling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mph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6776024"/>
        <c:crosses val="autoZero"/>
        <c:crossBetween val="midCat"/>
        <c:majorUnit val="10.0"/>
        <c:minorUnit val="5.0"/>
      </c:valAx>
      <c:valAx>
        <c:axId val="256776024"/>
        <c:scaling>
          <c:orientation val="minMax"/>
          <c:max val="140.0"/>
          <c:min val="20.0"/>
        </c:scaling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MPG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12700">
            <a:solidFill>
              <a:schemeClr val="tx1"/>
            </a:solidFill>
          </a:ln>
        </c:spPr>
        <c:crossAx val="256767144"/>
        <c:crosses val="autoZero"/>
        <c:crossBetween val="midCat"/>
        <c:majorUnit val="10.0"/>
        <c:minorUnit val="5.0"/>
      </c:valAx>
      <c:spPr>
        <a:solidFill>
          <a:srgbClr val="FFFFFF"/>
        </a:solidFill>
        <a:ln w="25400">
          <a:noFill/>
        </a:ln>
      </c:spPr>
    </c:plotArea>
    <c:legend>
      <c:legendPos val="t"/>
      <c:layout/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400" b="1">
          <a:latin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W69"/>
  <sheetViews>
    <sheetView tabSelected="1" topLeftCell="S1" zoomScaleNormal="50" zoomScalePageLayoutView="50" workbookViewId="0">
      <pane xSplit="11420" ySplit="9220" topLeftCell="AQ53"/>
      <selection activeCell="S7" sqref="S7"/>
      <selection pane="topRight" activeCell="AR1" sqref="AR1:AR65536 AS1:AS65536 BA1:BA65536 BB1:BB65536"/>
      <selection pane="bottomLeft" activeCell="AC46" sqref="AC46"/>
      <selection pane="bottomRight" activeCell="AZ59" sqref="AZ59"/>
    </sheetView>
  </sheetViews>
  <sheetFormatPr baseColWidth="10" defaultColWidth="11.5" defaultRowHeight="16"/>
  <cols>
    <col min="1" max="1" width="13.5" style="2" customWidth="1"/>
    <col min="2" max="2" width="15.6640625" style="2" customWidth="1"/>
    <col min="3" max="3" width="18" style="2" customWidth="1"/>
    <col min="4" max="4" width="11.5" style="2"/>
    <col min="5" max="5" width="33.83203125" style="2" customWidth="1"/>
    <col min="6" max="6" width="42.6640625" style="2" customWidth="1"/>
    <col min="7" max="7" width="48" style="2" customWidth="1"/>
    <col min="8" max="18" width="11.5" style="2"/>
    <col min="19" max="19" width="22.33203125" style="2" bestFit="1" customWidth="1"/>
    <col min="20" max="20" width="32" style="2" bestFit="1" customWidth="1"/>
    <col min="21" max="23" width="18" style="2" customWidth="1"/>
    <col min="24" max="29" width="9.83203125" style="2" customWidth="1"/>
    <col min="30" max="31" width="11.5" style="2"/>
    <col min="32" max="32" width="14.6640625" style="2" customWidth="1"/>
    <col min="33" max="40" width="9.1640625" style="2" customWidth="1"/>
    <col min="41" max="41" width="6.83203125" style="2" bestFit="1" customWidth="1"/>
    <col min="42" max="43" width="6.83203125" style="2" customWidth="1"/>
    <col min="44" max="52" width="11.5" style="2"/>
    <col min="53" max="53" width="6.83203125" style="2" bestFit="1" customWidth="1"/>
    <col min="54" max="55" width="6.83203125" style="2" customWidth="1"/>
    <col min="56" max="64" width="11.5" style="2"/>
    <col min="65" max="65" width="6.83203125" style="2" bestFit="1" customWidth="1"/>
    <col min="66" max="66" width="6.83203125" style="2" customWidth="1"/>
    <col min="67" max="67" width="11.5" style="2"/>
    <col min="68" max="68" width="11" style="2" bestFit="1" customWidth="1"/>
    <col min="69" max="69" width="5.33203125" style="2" bestFit="1" customWidth="1"/>
    <col min="70" max="71" width="6.5" style="2" bestFit="1" customWidth="1"/>
    <col min="72" max="16384" width="11.5" style="2"/>
  </cols>
  <sheetData>
    <row r="1" spans="1:75" s="1" customFormat="1" ht="144">
      <c r="A1" s="1" t="s">
        <v>11</v>
      </c>
      <c r="B1" s="1" t="s">
        <v>12</v>
      </c>
      <c r="C1" s="1" t="s">
        <v>13</v>
      </c>
      <c r="E1" s="1" t="str">
        <f>A1</f>
        <v>Target Coef A (lbf)</v>
      </c>
      <c r="F1" s="1" t="str">
        <f>B1</f>
        <v>Target Coef B (lbf/mph)</v>
      </c>
      <c r="G1" s="1" t="str">
        <f>C1</f>
        <v>Target Coef C (lbf/mph**2)</v>
      </c>
      <c r="H1" s="1" t="str">
        <f t="shared" ref="H1:H9" si="0">CONCATENATE(E1,"|",F1,"|",G1)</f>
        <v>Target Coef A (lbf)|Target Coef B (lbf/mph)|Target Coef C (lbf/mph**2)</v>
      </c>
      <c r="U1" s="1" t="s">
        <v>27</v>
      </c>
      <c r="V1" s="1" t="s">
        <v>18</v>
      </c>
      <c r="W1" s="1" t="s">
        <v>27</v>
      </c>
      <c r="X1" s="1" t="s">
        <v>19</v>
      </c>
      <c r="Y1" s="1" t="s">
        <v>17</v>
      </c>
      <c r="Z1" s="1" t="s">
        <v>14</v>
      </c>
      <c r="AA1" s="1" t="s">
        <v>15</v>
      </c>
      <c r="AB1" s="1" t="s">
        <v>15</v>
      </c>
      <c r="AC1" s="1" t="s">
        <v>10</v>
      </c>
      <c r="AD1" s="1" t="s">
        <v>26</v>
      </c>
      <c r="AF1" s="1" t="s">
        <v>28</v>
      </c>
      <c r="AG1" s="1" t="s">
        <v>27</v>
      </c>
      <c r="AH1" s="1" t="s">
        <v>18</v>
      </c>
      <c r="AI1" s="1" t="s">
        <v>27</v>
      </c>
      <c r="AJ1" s="1" t="s">
        <v>19</v>
      </c>
      <c r="AK1" s="1" t="s">
        <v>17</v>
      </c>
      <c r="AL1" s="1" t="s">
        <v>14</v>
      </c>
      <c r="AM1" s="1" t="s">
        <v>15</v>
      </c>
      <c r="AN1" s="1" t="s">
        <v>15</v>
      </c>
      <c r="AO1" s="1" t="s">
        <v>10</v>
      </c>
      <c r="AP1" s="1" t="s">
        <v>10</v>
      </c>
      <c r="AR1" s="1" t="s">
        <v>6</v>
      </c>
      <c r="AS1" s="1" t="s">
        <v>27</v>
      </c>
      <c r="AT1" s="1" t="s">
        <v>18</v>
      </c>
      <c r="AU1" s="1" t="s">
        <v>27</v>
      </c>
      <c r="AV1" s="1" t="s">
        <v>19</v>
      </c>
      <c r="AW1" s="1" t="s">
        <v>17</v>
      </c>
      <c r="AX1" s="1" t="s">
        <v>14</v>
      </c>
      <c r="AY1" s="1" t="s">
        <v>15</v>
      </c>
      <c r="AZ1" s="1" t="s">
        <v>15</v>
      </c>
      <c r="BA1" s="1" t="str">
        <f>AC1</f>
        <v>Prius Prime</v>
      </c>
      <c r="BB1" s="1" t="str">
        <f>AD1</f>
        <v>Gen-3 Prius</v>
      </c>
      <c r="BD1" s="1" t="s">
        <v>5</v>
      </c>
      <c r="BE1" s="1" t="s">
        <v>27</v>
      </c>
      <c r="BF1" s="1" t="s">
        <v>18</v>
      </c>
      <c r="BG1" s="1" t="s">
        <v>27</v>
      </c>
      <c r="BH1" s="1" t="s">
        <v>19</v>
      </c>
      <c r="BI1" s="1" t="s">
        <v>17</v>
      </c>
      <c r="BJ1" s="1" t="s">
        <v>14</v>
      </c>
      <c r="BK1" s="1" t="s">
        <v>15</v>
      </c>
      <c r="BL1" s="1" t="s">
        <v>15</v>
      </c>
      <c r="BM1" s="1" t="str">
        <f>AC1</f>
        <v>Prius Prime</v>
      </c>
      <c r="BN1" s="1" t="str">
        <f>AD1</f>
        <v>Gen-3 Prius</v>
      </c>
      <c r="BP1" s="1" t="s">
        <v>20</v>
      </c>
      <c r="BQ1" s="1" t="s">
        <v>21</v>
      </c>
      <c r="BR1" s="1" t="s">
        <v>22</v>
      </c>
      <c r="BS1" s="1" t="s">
        <v>23</v>
      </c>
      <c r="BT1" s="1" t="s">
        <v>24</v>
      </c>
      <c r="BU1" s="1" t="s">
        <v>25</v>
      </c>
      <c r="BV1" s="1" t="s">
        <v>9</v>
      </c>
      <c r="BW1" s="1" t="s">
        <v>30</v>
      </c>
    </row>
    <row r="2" spans="1:75">
      <c r="A2" s="3">
        <v>17.13</v>
      </c>
      <c r="B2" s="2">
        <v>0.28731000000000001</v>
      </c>
      <c r="C2" s="2">
        <v>1.3857E-2</v>
      </c>
      <c r="E2" s="2" t="str">
        <f t="shared" ref="E2:E9" si="1">TEXT(A2,"0.000")</f>
        <v>17.130</v>
      </c>
      <c r="F2" s="2" t="str">
        <f t="shared" ref="F2:F9" si="2">TEXT(B2,"0.00000")</f>
        <v>0.28731</v>
      </c>
      <c r="G2" s="2" t="str">
        <f t="shared" ref="G2:G9" si="3">TEXT(C2,"0.000000")</f>
        <v>0.013857</v>
      </c>
      <c r="H2" s="2" t="str">
        <f t="shared" si="0"/>
        <v>17.130|0.28731|0.013857</v>
      </c>
      <c r="T2" s="2" t="s">
        <v>11</v>
      </c>
      <c r="U2" s="2">
        <v>17.13</v>
      </c>
      <c r="V2" s="2">
        <v>18.271999999999998</v>
      </c>
      <c r="W2" s="2">
        <v>19.033999999999999</v>
      </c>
      <c r="X2" s="2">
        <v>20.302</v>
      </c>
      <c r="Y2" s="2">
        <v>24.152999999999999</v>
      </c>
      <c r="Z2" s="2">
        <v>26.837</v>
      </c>
      <c r="AA2" s="2">
        <v>31.145</v>
      </c>
      <c r="AB2" s="2">
        <v>34.604999999999997</v>
      </c>
      <c r="AC2" s="2">
        <v>18.86</v>
      </c>
      <c r="AD2" s="2">
        <v>18.501000000000001</v>
      </c>
      <c r="AF2" s="2">
        <v>5</v>
      </c>
      <c r="AG2" s="4">
        <f t="shared" ref="AG2:AG13" si="4">($AF2*(U$2+($AF2*U$3)+($AF2*$AF2*(U$4)))/375)+$T$7</f>
        <v>1.056462544235925</v>
      </c>
      <c r="AH2" s="4">
        <f t="shared" ref="AH2:AH13" si="5">($AF2*(V$2+($AF2*V$3)+($AF2*$AF2*(V$4)))/375)+$T$7</f>
        <v>1.0722105442359249</v>
      </c>
      <c r="AI2" s="4">
        <f t="shared" ref="AI2:AI13" si="6">($AF2*(W$2+($AF2*W$3)+($AF2*$AF2*(W$4)))/375)+$T$7</f>
        <v>1.0844905442359249</v>
      </c>
      <c r="AJ2" s="4">
        <f t="shared" ref="AJ2:AJ13" si="7">($AF2*(X$2+($AF2*X$3)+($AF2*$AF2*(X$4)))/375)+$T$7</f>
        <v>1.1019762109025915</v>
      </c>
      <c r="AK2" s="4">
        <f t="shared" ref="AK2:AK13" si="8">($AF2*(Y$2+($AF2*Y$3)+($AF2*$AF2*(Y$4)))/375)+$T$7</f>
        <v>1.1533628775692581</v>
      </c>
      <c r="AL2" s="4">
        <f t="shared" ref="AL2:AL13" si="9">($AF2*(Z$2+($AF2*Z$3)+($AF2*$AF2*(Z$4)))/375)+$T$7</f>
        <v>1.1921528775692583</v>
      </c>
      <c r="AM2" s="4">
        <f t="shared" ref="AM2:AM13" si="10">($AF2*(AA$2+($AF2*AA$3)+($AF2*$AF2*(AA$4)))/375)+$T$7</f>
        <v>1.2477315442359249</v>
      </c>
      <c r="AN2" s="4">
        <f t="shared" ref="AN2:AN33" si="11">($AF2*(AB$2+($AF2*AB$3)+($AF2*$AF2*(AB$4)))/375)+$T$7</f>
        <v>1.296995877569258</v>
      </c>
      <c r="AO2" s="4">
        <f t="shared" ref="AO2:AO33" si="12">($AF2*(AC$2+($AF2*AC$3)+($AF2*$AF2*(AC$4)))/375)+$T$7</f>
        <v>1.0857158775692581</v>
      </c>
      <c r="AP2" s="4">
        <f t="shared" ref="AP2:AP33" si="13">($AF2*(AD$2+($AF2*AD$3)+($AF2*$AF2*(AD$4)))/375)+$T$7</f>
        <v>1.0584965442359249</v>
      </c>
      <c r="AQ2" s="4"/>
      <c r="AR2" s="2">
        <f>AF2</f>
        <v>5</v>
      </c>
      <c r="AS2" s="5">
        <f t="shared" ref="AS2:AS33" si="14">$AF2/(AG2*$T$13)</f>
        <v>71.081121057927632</v>
      </c>
      <c r="AT2" s="5">
        <f t="shared" ref="AT2:AT33" si="15">$AF2/(AH2*$T$13)</f>
        <v>70.037123215863957</v>
      </c>
      <c r="AU2" s="5">
        <f t="shared" ref="AU2:AU33" si="16">$AF2/(AI2*$T$13)</f>
        <v>69.244072619284736</v>
      </c>
      <c r="AV2" s="5">
        <f t="shared" ref="AV2:AV33" si="17">$AF2/(AJ2*$T$13)</f>
        <v>68.145338580850691</v>
      </c>
      <c r="AW2" s="5">
        <f t="shared" ref="AW2:AW33" si="18">$AF2/(AK2*$T$13)</f>
        <v>65.109206703673081</v>
      </c>
      <c r="AX2" s="5">
        <f t="shared" ref="AX2:AX33" si="19">$AF2/(AL2*$T$13)</f>
        <v>62.990698099990446</v>
      </c>
      <c r="AY2" s="5">
        <f t="shared" ref="AY2:AY33" si="20">$AF2/(AM2*$T$13)</f>
        <v>60.184854944887817</v>
      </c>
      <c r="AZ2" s="5">
        <f t="shared" ref="AZ2:AZ33" si="21">$AF2/(AN2*$T$13)</f>
        <v>57.898828592067026</v>
      </c>
      <c r="BA2" s="5">
        <f t="shared" ref="BA2:BA33" si="22">$AF2/(AO2*$T$13)</f>
        <v>69.165924116468219</v>
      </c>
      <c r="BB2" s="5">
        <f t="shared" ref="BB2:BB33" si="23">$AF2/(AP2*$T$13)</f>
        <v>70.944532043046934</v>
      </c>
      <c r="BC2" s="5"/>
      <c r="BD2" s="2">
        <f>AR2*1.6</f>
        <v>8</v>
      </c>
      <c r="BE2" s="5">
        <f t="shared" ref="BE2:BN2" si="24">235/AS2</f>
        <v>3.3060817908103406</v>
      </c>
      <c r="BF2" s="5">
        <f t="shared" si="24"/>
        <v>3.3553634017162297</v>
      </c>
      <c r="BG2" s="5">
        <f t="shared" si="24"/>
        <v>3.3937922931262077</v>
      </c>
      <c r="BH2" s="5">
        <f t="shared" si="24"/>
        <v>3.4485117382047408</v>
      </c>
      <c r="BI2" s="5">
        <f t="shared" si="24"/>
        <v>3.6093205845609337</v>
      </c>
      <c r="BJ2" s="5">
        <f t="shared" si="24"/>
        <v>3.730709566465904</v>
      </c>
      <c r="BK2" s="5">
        <f t="shared" si="24"/>
        <v>3.9046368096291508</v>
      </c>
      <c r="BL2" s="5">
        <f t="shared" si="24"/>
        <v>4.0588040503499645</v>
      </c>
      <c r="BM2" s="5">
        <f t="shared" si="24"/>
        <v>3.3976268372310683</v>
      </c>
      <c r="BN2" s="5">
        <f t="shared" si="24"/>
        <v>3.3124469671236865</v>
      </c>
      <c r="BP2" s="2">
        <f>AR2</f>
        <v>5</v>
      </c>
      <c r="BQ2" s="5">
        <f>MIN(AS2:AZ2)</f>
        <v>57.898828592067026</v>
      </c>
      <c r="BR2" s="5">
        <f>AVERAGE(AS2:AZ2)</f>
        <v>65.586405476818172</v>
      </c>
      <c r="BS2" s="5">
        <f>MAX(AS2:AZ2)</f>
        <v>71.081121057927632</v>
      </c>
    </row>
    <row r="3" spans="1:75">
      <c r="A3" s="3">
        <v>18.271999999999998</v>
      </c>
      <c r="B3" s="2">
        <v>0.29545000000000005</v>
      </c>
      <c r="C3" s="2">
        <v>1.3793E-2</v>
      </c>
      <c r="E3" s="2" t="str">
        <f t="shared" si="1"/>
        <v>18.272</v>
      </c>
      <c r="F3" s="2" t="str">
        <f t="shared" si="2"/>
        <v>0.29545</v>
      </c>
      <c r="G3" s="2" t="str">
        <f t="shared" si="3"/>
        <v>0.013793</v>
      </c>
      <c r="H3" s="2" t="str">
        <f t="shared" si="0"/>
        <v>18.272|0.29545|0.013793</v>
      </c>
      <c r="T3" s="2" t="s">
        <v>12</v>
      </c>
      <c r="U3" s="2">
        <v>0.28731000000000001</v>
      </c>
      <c r="V3" s="2">
        <v>0.29545000000000005</v>
      </c>
      <c r="W3" s="2">
        <v>0.31923000000000001</v>
      </c>
      <c r="X3" s="2">
        <v>0.32827000000000001</v>
      </c>
      <c r="Y3" s="2">
        <v>0.33502000000000004</v>
      </c>
      <c r="Z3" s="2">
        <v>0.37224000000000002</v>
      </c>
      <c r="AA3" s="2">
        <v>0.35285000000000005</v>
      </c>
      <c r="AB3" s="2">
        <v>0.39206000000000002</v>
      </c>
      <c r="AC3" s="2">
        <v>0.38689000000000001</v>
      </c>
      <c r="AD3" s="2">
        <v>2.2349999999999998E-2</v>
      </c>
      <c r="AF3" s="2">
        <f t="shared" ref="AF3:AF13" si="25">AF2+T$5</f>
        <v>7</v>
      </c>
      <c r="AG3" s="4">
        <f t="shared" si="4"/>
        <v>1.1742659202359249</v>
      </c>
      <c r="AH3" s="4">
        <f t="shared" si="5"/>
        <v>1.1965883415692582</v>
      </c>
      <c r="AI3" s="4">
        <f t="shared" si="6"/>
        <v>1.215386720235925</v>
      </c>
      <c r="AJ3" s="4">
        <f t="shared" si="7"/>
        <v>1.2401723389025916</v>
      </c>
      <c r="AK3" s="4">
        <f t="shared" si="8"/>
        <v>1.311814632235925</v>
      </c>
      <c r="AL3" s="4">
        <f t="shared" si="9"/>
        <v>1.3682117469025914</v>
      </c>
      <c r="AM3" s="4">
        <f t="shared" si="10"/>
        <v>1.4445336989025916</v>
      </c>
      <c r="AN3" s="4">
        <f t="shared" si="11"/>
        <v>1.5156624535692582</v>
      </c>
      <c r="AO3" s="4">
        <f t="shared" si="12"/>
        <v>1.218330752235925</v>
      </c>
      <c r="AP3" s="4">
        <f t="shared" si="13"/>
        <v>1.1691274722359248</v>
      </c>
      <c r="AQ3" s="4"/>
      <c r="AR3" s="2">
        <f t="shared" ref="AR3:AR57" si="26">AF3</f>
        <v>7</v>
      </c>
      <c r="AS3" s="5">
        <f t="shared" si="14"/>
        <v>89.530281845254947</v>
      </c>
      <c r="AT3" s="5">
        <f t="shared" si="15"/>
        <v>87.860089512592822</v>
      </c>
      <c r="AU3" s="5">
        <f t="shared" si="16"/>
        <v>86.501158067279391</v>
      </c>
      <c r="AV3" s="5">
        <f t="shared" si="17"/>
        <v>84.772378404303026</v>
      </c>
      <c r="AW3" s="5">
        <f t="shared" si="18"/>
        <v>80.14269410976685</v>
      </c>
      <c r="AX3" s="5">
        <f t="shared" si="19"/>
        <v>76.839245853576799</v>
      </c>
      <c r="AY3" s="5">
        <f t="shared" si="20"/>
        <v>72.779443553216367</v>
      </c>
      <c r="AZ3" s="5">
        <f t="shared" si="21"/>
        <v>69.363965936097514</v>
      </c>
      <c r="BA3" s="5">
        <f t="shared" si="22"/>
        <v>86.292132581449891</v>
      </c>
      <c r="BB3" s="5">
        <f t="shared" si="23"/>
        <v>89.923777600518804</v>
      </c>
      <c r="BC3" s="5"/>
      <c r="BD3" s="2">
        <f t="shared" ref="BD3:BD57" si="27">AR3*1.6</f>
        <v>11.200000000000001</v>
      </c>
      <c r="BE3" s="5">
        <f t="shared" ref="BE3:BE57" si="28">235/AS3</f>
        <v>2.6248102335495425</v>
      </c>
      <c r="BF3" s="5">
        <f t="shared" ref="BF3:BF57" si="29">235/AT3</f>
        <v>2.6747070405194373</v>
      </c>
      <c r="BG3" s="5">
        <f t="shared" ref="BG3:BG57" si="30">235/AU3</f>
        <v>2.7167266340783587</v>
      </c>
      <c r="BH3" s="5">
        <f t="shared" ref="BH3:BH57" si="31">235/AV3</f>
        <v>2.7721293707157737</v>
      </c>
      <c r="BI3" s="5">
        <f t="shared" ref="BI3:BI57" si="32">235/AW3</f>
        <v>2.9322697796774086</v>
      </c>
      <c r="BJ3" s="5">
        <f t="shared" ref="BJ3:BJ57" si="33">235/AX3</f>
        <v>3.0583329832233246</v>
      </c>
      <c r="BK3" s="5">
        <f t="shared" ref="BK3:BK57" si="34">235/AY3</f>
        <v>3.2289337280817194</v>
      </c>
      <c r="BL3" s="5">
        <f t="shared" ref="BL3:BN57" si="35">235/AZ3</f>
        <v>3.3879262355975568</v>
      </c>
      <c r="BM3" s="5">
        <f t="shared" si="35"/>
        <v>2.723307362675119</v>
      </c>
      <c r="BN3" s="5">
        <f t="shared" si="35"/>
        <v>2.6133243761619305</v>
      </c>
      <c r="BP3" s="2">
        <f t="shared" ref="BP3:BP57" si="36">AR3</f>
        <v>7</v>
      </c>
      <c r="BQ3" s="5">
        <f t="shared" ref="BQ3:BQ57" si="37">MIN(AS3:AZ3)</f>
        <v>69.363965936097514</v>
      </c>
      <c r="BR3" s="5">
        <f t="shared" ref="BR3:BR57" si="38">AVERAGE(AS3:AZ3)</f>
        <v>80.97365716026097</v>
      </c>
      <c r="BS3" s="5">
        <f t="shared" ref="BS3:BS57" si="39">MAX(AS3:AZ3)</f>
        <v>89.530281845254947</v>
      </c>
    </row>
    <row r="4" spans="1:75">
      <c r="A4" s="3">
        <v>19.033999999999999</v>
      </c>
      <c r="B4" s="2">
        <v>0.31923000000000001</v>
      </c>
      <c r="C4" s="2">
        <v>1.5396999999999999E-2</v>
      </c>
      <c r="E4" s="2" t="str">
        <f t="shared" si="1"/>
        <v>19.034</v>
      </c>
      <c r="F4" s="2" t="str">
        <f t="shared" si="2"/>
        <v>0.31923</v>
      </c>
      <c r="G4" s="2" t="str">
        <f t="shared" si="3"/>
        <v>0.015397</v>
      </c>
      <c r="H4" s="2" t="str">
        <f t="shared" si="0"/>
        <v>19.034|0.31923|0.015397</v>
      </c>
      <c r="T4" s="2" t="s">
        <v>13</v>
      </c>
      <c r="U4" s="2">
        <v>1.3857E-2</v>
      </c>
      <c r="V4" s="2">
        <v>1.3793E-2</v>
      </c>
      <c r="W4" s="2">
        <v>1.5396999999999999E-2</v>
      </c>
      <c r="X4" s="2">
        <v>1.5325999999999999E-2</v>
      </c>
      <c r="Y4" s="2">
        <v>1.4095999999999999E-2</v>
      </c>
      <c r="Z4" s="2">
        <v>1.5661999999999999E-2</v>
      </c>
      <c r="AA4" s="2">
        <v>1.3956E-2</v>
      </c>
      <c r="AB4" s="2">
        <v>1.5507E-2</v>
      </c>
      <c r="AC4" s="2">
        <v>1.2501E-2</v>
      </c>
      <c r="AD4" s="2">
        <v>1.8110999999999999E-2</v>
      </c>
      <c r="AF4" s="2">
        <f t="shared" si="25"/>
        <v>9</v>
      </c>
      <c r="AG4" s="4">
        <f t="shared" si="4"/>
        <v>1.304406512235925</v>
      </c>
      <c r="AH4" s="4">
        <f t="shared" si="5"/>
        <v>1.3334483362359248</v>
      </c>
      <c r="AI4" s="4">
        <f t="shared" si="6"/>
        <v>1.3599909922359248</v>
      </c>
      <c r="AJ4" s="4">
        <f t="shared" si="7"/>
        <v>1.3922376082359249</v>
      </c>
      <c r="AK4" s="4">
        <f t="shared" si="8"/>
        <v>1.483728488235925</v>
      </c>
      <c r="AL4" s="4">
        <f t="shared" si="9"/>
        <v>1.5592283122359247</v>
      </c>
      <c r="AM4" s="4">
        <f t="shared" si="10"/>
        <v>1.6551156082359251</v>
      </c>
      <c r="AN4" s="4">
        <f t="shared" si="11"/>
        <v>1.7496401122359249</v>
      </c>
      <c r="AO4" s="4">
        <f t="shared" si="12"/>
        <v>1.364799728235925</v>
      </c>
      <c r="AP4" s="4">
        <f t="shared" si="13"/>
        <v>1.2883489282359248</v>
      </c>
      <c r="AQ4" s="4"/>
      <c r="AR4" s="2">
        <f t="shared" si="26"/>
        <v>9</v>
      </c>
      <c r="AS4" s="5">
        <f t="shared" si="14"/>
        <v>103.62580555374606</v>
      </c>
      <c r="AT4" s="5">
        <f t="shared" si="15"/>
        <v>101.36888841270007</v>
      </c>
      <c r="AU4" s="5">
        <f t="shared" si="16"/>
        <v>99.390493298613961</v>
      </c>
      <c r="AV4" s="5">
        <f t="shared" si="17"/>
        <v>97.088438640349139</v>
      </c>
      <c r="AW4" s="5">
        <f t="shared" si="18"/>
        <v>91.101691900996158</v>
      </c>
      <c r="AX4" s="5">
        <f t="shared" si="19"/>
        <v>86.69043175990484</v>
      </c>
      <c r="AY4" s="5">
        <f t="shared" si="20"/>
        <v>81.668117276755495</v>
      </c>
      <c r="AZ4" s="5">
        <f t="shared" si="21"/>
        <v>77.255988048457255</v>
      </c>
      <c r="BA4" s="5">
        <f t="shared" si="22"/>
        <v>99.04030078809771</v>
      </c>
      <c r="BB4" s="5">
        <f t="shared" si="23"/>
        <v>104.9173656589152</v>
      </c>
      <c r="BC4" s="5"/>
      <c r="BD4" s="2">
        <f t="shared" si="27"/>
        <v>14.4</v>
      </c>
      <c r="BE4" s="5">
        <f t="shared" si="28"/>
        <v>2.2677748920187262</v>
      </c>
      <c r="BF4" s="5">
        <f t="shared" si="29"/>
        <v>2.3182655317601162</v>
      </c>
      <c r="BG4" s="5">
        <f t="shared" si="30"/>
        <v>2.3644112449865178</v>
      </c>
      <c r="BH4" s="5">
        <f t="shared" si="31"/>
        <v>2.4204735732801863</v>
      </c>
      <c r="BI4" s="5">
        <f t="shared" si="32"/>
        <v>2.5795349690693326</v>
      </c>
      <c r="BJ4" s="5">
        <f t="shared" si="33"/>
        <v>2.7107951273198037</v>
      </c>
      <c r="BK4" s="5">
        <f t="shared" si="34"/>
        <v>2.8774999086073709</v>
      </c>
      <c r="BL4" s="5">
        <f t="shared" si="35"/>
        <v>3.0418354089601571</v>
      </c>
      <c r="BM4" s="5">
        <f t="shared" si="35"/>
        <v>2.3727714690890904</v>
      </c>
      <c r="BN4" s="5">
        <f t="shared" si="35"/>
        <v>2.2398579922791955</v>
      </c>
      <c r="BP4" s="2">
        <f t="shared" si="36"/>
        <v>9</v>
      </c>
      <c r="BQ4" s="5">
        <f t="shared" si="37"/>
        <v>77.255988048457255</v>
      </c>
      <c r="BR4" s="5">
        <f t="shared" si="38"/>
        <v>92.273731861440382</v>
      </c>
      <c r="BS4" s="5">
        <f t="shared" si="39"/>
        <v>103.62580555374606</v>
      </c>
    </row>
    <row r="5" spans="1:75">
      <c r="A5" s="3">
        <v>20.302</v>
      </c>
      <c r="B5" s="2">
        <v>0.32827000000000001</v>
      </c>
      <c r="C5" s="2">
        <v>1.5325999999999999E-2</v>
      </c>
      <c r="E5" s="2" t="str">
        <f t="shared" si="1"/>
        <v>20.302</v>
      </c>
      <c r="F5" s="2" t="str">
        <f t="shared" si="2"/>
        <v>0.32827</v>
      </c>
      <c r="G5" s="2" t="str">
        <f t="shared" si="3"/>
        <v>0.015326</v>
      </c>
      <c r="H5" s="2" t="str">
        <f t="shared" si="0"/>
        <v>20.302|0.32827|0.015326</v>
      </c>
      <c r="S5" s="2" t="s">
        <v>29</v>
      </c>
      <c r="T5" s="2">
        <v>2</v>
      </c>
      <c r="AF5" s="2">
        <f t="shared" si="25"/>
        <v>11</v>
      </c>
      <c r="AG5" s="4">
        <f t="shared" si="4"/>
        <v>1.4486580162359248</v>
      </c>
      <c r="AH5" s="4">
        <f t="shared" si="5"/>
        <v>1.484556032235925</v>
      </c>
      <c r="AI5" s="4">
        <f t="shared" si="6"/>
        <v>1.5202741762359249</v>
      </c>
      <c r="AJ5" s="4">
        <f t="shared" si="7"/>
        <v>1.5601337469025915</v>
      </c>
      <c r="AK5" s="4">
        <f t="shared" si="8"/>
        <v>1.6709087335692581</v>
      </c>
      <c r="AL5" s="4">
        <f t="shared" si="9"/>
        <v>1.7672073095692582</v>
      </c>
      <c r="AM5" s="4">
        <f t="shared" si="10"/>
        <v>1.8812636402359248</v>
      </c>
      <c r="AN5" s="4">
        <f t="shared" si="11"/>
        <v>2.0009137495692584</v>
      </c>
      <c r="AO5" s="4">
        <f t="shared" si="12"/>
        <v>1.5267229335692583</v>
      </c>
      <c r="AP5" s="4">
        <f t="shared" si="13"/>
        <v>1.4184791202359248</v>
      </c>
      <c r="AQ5" s="4"/>
      <c r="AR5" s="2">
        <f t="shared" si="26"/>
        <v>11</v>
      </c>
      <c r="AS5" s="5">
        <f t="shared" si="14"/>
        <v>114.04209312924181</v>
      </c>
      <c r="AT5" s="5">
        <f t="shared" si="15"/>
        <v>111.28444384222827</v>
      </c>
      <c r="AU5" s="5">
        <f t="shared" si="16"/>
        <v>108.66986691113939</v>
      </c>
      <c r="AV5" s="5">
        <f t="shared" si="17"/>
        <v>105.89348043268431</v>
      </c>
      <c r="AW5" s="5">
        <f t="shared" si="18"/>
        <v>98.873139556279824</v>
      </c>
      <c r="AX5" s="5">
        <f t="shared" si="19"/>
        <v>93.485349175172942</v>
      </c>
      <c r="AY5" s="5">
        <f t="shared" si="20"/>
        <v>87.817565208075621</v>
      </c>
      <c r="AZ5" s="5">
        <f t="shared" si="21"/>
        <v>82.566273751462191</v>
      </c>
      <c r="BA5" s="5">
        <f t="shared" si="22"/>
        <v>108.21085395879103</v>
      </c>
      <c r="BB5" s="5">
        <f t="shared" si="23"/>
        <v>116.4683991770864</v>
      </c>
      <c r="BC5" s="5"/>
      <c r="BD5" s="2">
        <f t="shared" si="27"/>
        <v>17.600000000000001</v>
      </c>
      <c r="BE5" s="5">
        <f t="shared" si="28"/>
        <v>2.0606426412542151</v>
      </c>
      <c r="BF5" s="5">
        <f t="shared" si="29"/>
        <v>2.1117057504745897</v>
      </c>
      <c r="BG5" s="5">
        <f t="shared" si="30"/>
        <v>2.1625130008870097</v>
      </c>
      <c r="BH5" s="5">
        <f t="shared" si="31"/>
        <v>2.2192112209343025</v>
      </c>
      <c r="BI5" s="5">
        <f t="shared" si="32"/>
        <v>2.3767830277730289</v>
      </c>
      <c r="BJ5" s="5">
        <f t="shared" si="33"/>
        <v>2.5137628737916651</v>
      </c>
      <c r="BK5" s="5">
        <f t="shared" si="34"/>
        <v>2.6760022262424283</v>
      </c>
      <c r="BL5" s="5">
        <f t="shared" si="35"/>
        <v>2.8461984454740916</v>
      </c>
      <c r="BM5" s="5">
        <f t="shared" si="35"/>
        <v>2.1716860315093061</v>
      </c>
      <c r="BN5" s="5">
        <f t="shared" si="35"/>
        <v>2.0177146905118031</v>
      </c>
      <c r="BP5" s="2">
        <f t="shared" si="36"/>
        <v>11</v>
      </c>
      <c r="BQ5" s="5">
        <f t="shared" si="37"/>
        <v>82.566273751462191</v>
      </c>
      <c r="BR5" s="5">
        <f t="shared" si="38"/>
        <v>100.32902650078555</v>
      </c>
      <c r="BS5" s="5">
        <f t="shared" si="39"/>
        <v>114.04209312924181</v>
      </c>
    </row>
    <row r="6" spans="1:75">
      <c r="A6" s="3">
        <v>24.152999999999999</v>
      </c>
      <c r="B6" s="2">
        <v>0.33502000000000004</v>
      </c>
      <c r="C6" s="2">
        <v>1.4095999999999999E-2</v>
      </c>
      <c r="E6" s="2" t="str">
        <f t="shared" si="1"/>
        <v>24.153</v>
      </c>
      <c r="F6" s="2" t="str">
        <f t="shared" si="2"/>
        <v>0.33502</v>
      </c>
      <c r="G6" s="2" t="str">
        <f t="shared" si="3"/>
        <v>0.014096</v>
      </c>
      <c r="H6" s="2" t="str">
        <f t="shared" si="0"/>
        <v>24.153|0.33502|0.014096</v>
      </c>
      <c r="S6" s="2" t="s">
        <v>7</v>
      </c>
      <c r="T6" s="2">
        <v>600</v>
      </c>
      <c r="AF6" s="2">
        <f t="shared" si="25"/>
        <v>13</v>
      </c>
      <c r="AG6" s="4">
        <f t="shared" si="4"/>
        <v>1.6087941282359248</v>
      </c>
      <c r="AH6" s="4">
        <f t="shared" si="5"/>
        <v>1.651676933569258</v>
      </c>
      <c r="AI6" s="4">
        <f t="shared" si="6"/>
        <v>1.6982070882359248</v>
      </c>
      <c r="AJ6" s="4">
        <f t="shared" si="7"/>
        <v>1.7458224829025917</v>
      </c>
      <c r="AK6" s="4">
        <f t="shared" si="8"/>
        <v>1.8751596562359252</v>
      </c>
      <c r="AL6" s="4">
        <f t="shared" si="9"/>
        <v>1.9941534749025913</v>
      </c>
      <c r="AM6" s="4">
        <f t="shared" si="10"/>
        <v>2.1247641629025917</v>
      </c>
      <c r="AN6" s="5">
        <f t="shared" si="11"/>
        <v>2.2714682615692583</v>
      </c>
      <c r="AO6" s="4">
        <f t="shared" si="12"/>
        <v>1.705700496235925</v>
      </c>
      <c r="AP6" s="4">
        <f t="shared" si="13"/>
        <v>1.5618362562359249</v>
      </c>
      <c r="AQ6" s="4"/>
      <c r="AR6" s="2">
        <f t="shared" si="26"/>
        <v>13</v>
      </c>
      <c r="AS6" s="5">
        <f t="shared" si="14"/>
        <v>121.36158739843923</v>
      </c>
      <c r="AT6" s="5">
        <f t="shared" si="15"/>
        <v>118.21065320448335</v>
      </c>
      <c r="AU6" s="5">
        <f t="shared" si="16"/>
        <v>114.97173139397199</v>
      </c>
      <c r="AV6" s="5">
        <f t="shared" si="17"/>
        <v>111.83600343798173</v>
      </c>
      <c r="AW6" s="5">
        <f t="shared" si="18"/>
        <v>104.12223223270701</v>
      </c>
      <c r="AX6" s="5">
        <f t="shared" si="19"/>
        <v>97.909118659754739</v>
      </c>
      <c r="AY6" s="5">
        <f t="shared" si="20"/>
        <v>91.890579015263128</v>
      </c>
      <c r="AZ6" s="5">
        <f t="shared" si="21"/>
        <v>85.955772529752736</v>
      </c>
      <c r="BA6" s="5">
        <f t="shared" si="22"/>
        <v>114.46664266725669</v>
      </c>
      <c r="BB6" s="5">
        <f t="shared" si="23"/>
        <v>125.01042181627199</v>
      </c>
      <c r="BC6" s="5"/>
      <c r="BD6" s="2">
        <f t="shared" si="27"/>
        <v>20.8</v>
      </c>
      <c r="BE6" s="5">
        <f t="shared" si="28"/>
        <v>1.9363622793469017</v>
      </c>
      <c r="BF6" s="5">
        <f t="shared" si="29"/>
        <v>1.9879764947537504</v>
      </c>
      <c r="BG6" s="5">
        <f t="shared" si="30"/>
        <v>2.0439806998707262</v>
      </c>
      <c r="BH6" s="5">
        <f t="shared" si="31"/>
        <v>2.1012911117690147</v>
      </c>
      <c r="BI6" s="5">
        <f t="shared" si="32"/>
        <v>2.2569627538793919</v>
      </c>
      <c r="BJ6" s="5">
        <f t="shared" si="33"/>
        <v>2.4001850207298014</v>
      </c>
      <c r="BK6" s="5">
        <f t="shared" si="34"/>
        <v>2.5573894790777869</v>
      </c>
      <c r="BL6" s="5">
        <f t="shared" si="35"/>
        <v>2.7339641432302537</v>
      </c>
      <c r="BM6" s="5">
        <f t="shared" si="35"/>
        <v>2.0529998480266602</v>
      </c>
      <c r="BN6" s="5">
        <f t="shared" si="35"/>
        <v>1.879843268950647</v>
      </c>
      <c r="BP6" s="2">
        <f t="shared" si="36"/>
        <v>13</v>
      </c>
      <c r="BQ6" s="5">
        <f t="shared" si="37"/>
        <v>85.955772529752736</v>
      </c>
      <c r="BR6" s="5">
        <f t="shared" si="38"/>
        <v>105.78220973404424</v>
      </c>
      <c r="BS6" s="5">
        <f t="shared" si="39"/>
        <v>121.36158739843923</v>
      </c>
    </row>
    <row r="7" spans="1:75">
      <c r="A7" s="3">
        <v>26.837</v>
      </c>
      <c r="B7" s="2">
        <v>0.37224000000000002</v>
      </c>
      <c r="C7" s="2">
        <v>1.5661999999999999E-2</v>
      </c>
      <c r="E7" s="2" t="str">
        <f t="shared" si="1"/>
        <v>26.837</v>
      </c>
      <c r="F7" s="2" t="str">
        <f t="shared" si="2"/>
        <v>0.37224</v>
      </c>
      <c r="G7" s="2" t="str">
        <f t="shared" si="3"/>
        <v>0.015662</v>
      </c>
      <c r="H7" s="2" t="str">
        <f t="shared" si="0"/>
        <v>26.837|0.37224|0.015662</v>
      </c>
      <c r="S7" s="2" t="s">
        <v>16</v>
      </c>
      <c r="T7" s="2">
        <f>T6/746</f>
        <v>0.80428954423592491</v>
      </c>
      <c r="AF7" s="2">
        <f t="shared" si="25"/>
        <v>15</v>
      </c>
      <c r="AG7" s="5">
        <f t="shared" si="4"/>
        <v>1.7865885442359248</v>
      </c>
      <c r="AH7" s="5">
        <f t="shared" si="5"/>
        <v>1.8365765442359248</v>
      </c>
      <c r="AI7" s="5">
        <f t="shared" si="6"/>
        <v>1.8957605442359249</v>
      </c>
      <c r="AJ7" s="5">
        <f t="shared" si="7"/>
        <v>1.951265544235925</v>
      </c>
      <c r="AK7" s="5">
        <f t="shared" si="8"/>
        <v>2.0982855442359249</v>
      </c>
      <c r="AL7" s="5">
        <f t="shared" si="9"/>
        <v>2.2420715442359249</v>
      </c>
      <c r="AM7" s="5">
        <f t="shared" si="10"/>
        <v>2.3874035442359247</v>
      </c>
      <c r="AN7" s="5">
        <f t="shared" si="11"/>
        <v>2.5632885442359252</v>
      </c>
      <c r="AO7" s="4">
        <f t="shared" si="12"/>
        <v>1.903332544235925</v>
      </c>
      <c r="AP7" s="4">
        <f t="shared" si="13"/>
        <v>1.7207385442359249</v>
      </c>
      <c r="AQ7" s="4"/>
      <c r="AR7" s="2">
        <f t="shared" si="26"/>
        <v>15</v>
      </c>
      <c r="AS7" s="5">
        <f t="shared" si="14"/>
        <v>126.09709534231213</v>
      </c>
      <c r="AT7" s="5">
        <f t="shared" si="15"/>
        <v>122.66498050791851</v>
      </c>
      <c r="AU7" s="5">
        <f t="shared" si="16"/>
        <v>118.83548620366464</v>
      </c>
      <c r="AV7" s="5">
        <f t="shared" si="17"/>
        <v>115.45513457432388</v>
      </c>
      <c r="AW7" s="5">
        <f t="shared" si="18"/>
        <v>107.36557120114716</v>
      </c>
      <c r="AX7" s="5">
        <f t="shared" si="19"/>
        <v>100.48012365135048</v>
      </c>
      <c r="AY7" s="5">
        <f t="shared" si="20"/>
        <v>94.363446240128965</v>
      </c>
      <c r="AZ7" s="5">
        <f t="shared" si="21"/>
        <v>87.888515909219834</v>
      </c>
      <c r="BA7" s="5">
        <f t="shared" si="22"/>
        <v>118.36272472839897</v>
      </c>
      <c r="BB7" s="5">
        <f t="shared" si="23"/>
        <v>130.92263595457192</v>
      </c>
      <c r="BC7" s="5"/>
      <c r="BD7" s="2">
        <f t="shared" si="27"/>
        <v>24</v>
      </c>
      <c r="BE7" s="5">
        <f t="shared" si="28"/>
        <v>1.86364324540587</v>
      </c>
      <c r="BF7" s="5">
        <f t="shared" si="29"/>
        <v>1.9157872037066832</v>
      </c>
      <c r="BG7" s="5">
        <f t="shared" si="30"/>
        <v>1.9775237810467516</v>
      </c>
      <c r="BH7" s="5">
        <f t="shared" si="31"/>
        <v>2.0354226848934074</v>
      </c>
      <c r="BI7" s="5">
        <f t="shared" si="32"/>
        <v>2.1887835864975038</v>
      </c>
      <c r="BJ7" s="5">
        <f t="shared" si="33"/>
        <v>2.338771007243297</v>
      </c>
      <c r="BK7" s="5">
        <f t="shared" si="34"/>
        <v>2.4903711062225278</v>
      </c>
      <c r="BL7" s="5">
        <f t="shared" si="35"/>
        <v>2.6738419413377263</v>
      </c>
      <c r="BM7" s="5">
        <f t="shared" si="35"/>
        <v>1.9854223577502355</v>
      </c>
      <c r="BN7" s="5">
        <f t="shared" si="35"/>
        <v>1.7949531667048109</v>
      </c>
      <c r="BP7" s="2">
        <f t="shared" si="36"/>
        <v>15</v>
      </c>
      <c r="BQ7" s="5">
        <f t="shared" si="37"/>
        <v>87.888515909219834</v>
      </c>
      <c r="BR7" s="5">
        <f t="shared" si="38"/>
        <v>109.14379420375819</v>
      </c>
      <c r="BS7" s="5">
        <f t="shared" si="39"/>
        <v>126.09709534231213</v>
      </c>
    </row>
    <row r="8" spans="1:75">
      <c r="A8" s="3">
        <v>31.145</v>
      </c>
      <c r="B8" s="2">
        <v>0.35285000000000005</v>
      </c>
      <c r="C8" s="2">
        <v>1.3956E-2</v>
      </c>
      <c r="E8" s="2" t="str">
        <f t="shared" si="1"/>
        <v>31.145</v>
      </c>
      <c r="F8" s="2" t="str">
        <f t="shared" si="2"/>
        <v>0.35285</v>
      </c>
      <c r="G8" s="2" t="str">
        <f t="shared" si="3"/>
        <v>0.013956</v>
      </c>
      <c r="H8" s="2" t="str">
        <f t="shared" si="0"/>
        <v>31.145|0.35285|0.013956</v>
      </c>
      <c r="S8" s="2" t="s">
        <v>0</v>
      </c>
      <c r="T8" s="2">
        <v>49.081400000000002</v>
      </c>
      <c r="AF8" s="2">
        <f t="shared" si="25"/>
        <v>17</v>
      </c>
      <c r="AG8" s="5">
        <f t="shared" si="4"/>
        <v>1.9838149602359247</v>
      </c>
      <c r="AH8" s="5">
        <f t="shared" si="5"/>
        <v>2.0410203682359249</v>
      </c>
      <c r="AI8" s="5">
        <f t="shared" si="6"/>
        <v>2.1149053602359249</v>
      </c>
      <c r="AJ8" s="5">
        <f t="shared" si="7"/>
        <v>2.1784246589025917</v>
      </c>
      <c r="AK8" s="5">
        <f t="shared" si="8"/>
        <v>2.3420906855692585</v>
      </c>
      <c r="AL8" s="5">
        <f t="shared" si="9"/>
        <v>2.5129662535692585</v>
      </c>
      <c r="AM8" s="5">
        <f t="shared" si="10"/>
        <v>2.670968152235925</v>
      </c>
      <c r="AN8" s="5">
        <f t="shared" si="11"/>
        <v>2.878359493569258</v>
      </c>
      <c r="AO8" s="4">
        <f t="shared" si="12"/>
        <v>2.121219205569258</v>
      </c>
      <c r="AP8" s="4">
        <f t="shared" si="13"/>
        <v>1.897504192235925</v>
      </c>
      <c r="AQ8" s="4"/>
      <c r="AR8" s="2">
        <f t="shared" si="26"/>
        <v>17</v>
      </c>
      <c r="AS8" s="5">
        <f t="shared" si="14"/>
        <v>128.7022468918351</v>
      </c>
      <c r="AT8" s="5">
        <f t="shared" si="15"/>
        <v>125.0949999194163</v>
      </c>
      <c r="AU8" s="5">
        <f t="shared" si="16"/>
        <v>120.72476036068021</v>
      </c>
      <c r="AV8" s="5">
        <f t="shared" si="17"/>
        <v>117.20462388110377</v>
      </c>
      <c r="AW8" s="5">
        <f t="shared" si="18"/>
        <v>109.01432825516008</v>
      </c>
      <c r="AX8" s="5">
        <f t="shared" si="19"/>
        <v>101.60162017192138</v>
      </c>
      <c r="AY8" s="5">
        <f t="shared" si="20"/>
        <v>95.591346750527507</v>
      </c>
      <c r="AZ8" s="5">
        <f t="shared" si="21"/>
        <v>88.703806237695929</v>
      </c>
      <c r="BA8" s="5">
        <f t="shared" si="22"/>
        <v>120.36542104166037</v>
      </c>
      <c r="BB8" s="5">
        <f t="shared" si="23"/>
        <v>134.55645781690836</v>
      </c>
      <c r="BC8" s="5"/>
      <c r="BD8" s="2">
        <f t="shared" si="27"/>
        <v>27.200000000000003</v>
      </c>
      <c r="BE8" s="5">
        <f t="shared" si="28"/>
        <v>1.8259199483712234</v>
      </c>
      <c r="BF8" s="5">
        <f t="shared" si="29"/>
        <v>1.8785722862734906</v>
      </c>
      <c r="BG8" s="5">
        <f t="shared" si="30"/>
        <v>1.9465766533551885</v>
      </c>
      <c r="BH8" s="5">
        <f t="shared" si="31"/>
        <v>2.0050403492475839</v>
      </c>
      <c r="BI8" s="5">
        <f t="shared" si="32"/>
        <v>2.1556799345674684</v>
      </c>
      <c r="BJ8" s="5">
        <f t="shared" si="33"/>
        <v>2.3129552422722544</v>
      </c>
      <c r="BK8" s="5">
        <f t="shared" si="34"/>
        <v>2.4583815166167557</v>
      </c>
      <c r="BL8" s="5">
        <f t="shared" si="35"/>
        <v>2.6492662487366121</v>
      </c>
      <c r="BM8" s="5">
        <f t="shared" si="35"/>
        <v>1.9523879696201354</v>
      </c>
      <c r="BN8" s="5">
        <f t="shared" si="35"/>
        <v>1.7464787927143985</v>
      </c>
      <c r="BP8" s="2">
        <f t="shared" si="36"/>
        <v>17</v>
      </c>
      <c r="BQ8" s="5">
        <f t="shared" si="37"/>
        <v>88.703806237695929</v>
      </c>
      <c r="BR8" s="5">
        <f t="shared" si="38"/>
        <v>110.82971655854253</v>
      </c>
      <c r="BS8" s="5">
        <f t="shared" si="39"/>
        <v>128.7022468918351</v>
      </c>
    </row>
    <row r="9" spans="1:75">
      <c r="A9" s="3">
        <v>34.604999999999997</v>
      </c>
      <c r="B9" s="2">
        <v>0.39206000000000002</v>
      </c>
      <c r="C9" s="2">
        <v>1.5507E-2</v>
      </c>
      <c r="E9" s="2" t="str">
        <f t="shared" si="1"/>
        <v>34.605</v>
      </c>
      <c r="F9" s="2" t="str">
        <f t="shared" si="2"/>
        <v>0.39206</v>
      </c>
      <c r="G9" s="2" t="str">
        <f t="shared" si="3"/>
        <v>0.015507</v>
      </c>
      <c r="H9" s="2" t="str">
        <f t="shared" si="0"/>
        <v>34.605|0.39206|0.015507</v>
      </c>
      <c r="S9" s="2" t="s">
        <v>2</v>
      </c>
      <c r="T9" s="6">
        <v>0.4</v>
      </c>
      <c r="AF9" s="2">
        <f t="shared" si="25"/>
        <v>19</v>
      </c>
      <c r="AG9" s="5">
        <f t="shared" si="4"/>
        <v>2.2022470722359246</v>
      </c>
      <c r="AH9" s="5">
        <f t="shared" si="5"/>
        <v>2.2667739095692578</v>
      </c>
      <c r="AI9" s="5">
        <f t="shared" si="6"/>
        <v>2.3576123522359249</v>
      </c>
      <c r="AJ9" s="5">
        <f t="shared" si="7"/>
        <v>2.4292615549025918</v>
      </c>
      <c r="AK9" s="5">
        <f t="shared" si="8"/>
        <v>2.6083793682359251</v>
      </c>
      <c r="AL9" s="5">
        <f t="shared" si="9"/>
        <v>2.8088423389025916</v>
      </c>
      <c r="AM9" s="5">
        <f t="shared" si="10"/>
        <v>2.977244354902592</v>
      </c>
      <c r="AN9" s="5">
        <f t="shared" si="11"/>
        <v>3.2186660055692582</v>
      </c>
      <c r="AO9" s="4">
        <f t="shared" si="12"/>
        <v>2.3609606082359251</v>
      </c>
      <c r="AP9" s="4">
        <f t="shared" si="13"/>
        <v>2.0944514082359249</v>
      </c>
      <c r="AQ9" s="4"/>
      <c r="AR9" s="2">
        <f t="shared" si="26"/>
        <v>19</v>
      </c>
      <c r="AS9" s="5">
        <f t="shared" si="14"/>
        <v>129.57640548037011</v>
      </c>
      <c r="AT9" s="5">
        <f t="shared" si="15"/>
        <v>125.88783486317136</v>
      </c>
      <c r="AU9" s="5">
        <f t="shared" si="16"/>
        <v>121.03739587611575</v>
      </c>
      <c r="AV9" s="5">
        <f t="shared" si="17"/>
        <v>117.46749090237108</v>
      </c>
      <c r="AW9" s="5">
        <f t="shared" si="18"/>
        <v>109.40098019292017</v>
      </c>
      <c r="AX9" s="5">
        <f t="shared" si="19"/>
        <v>101.59319220155635</v>
      </c>
      <c r="AY9" s="5">
        <f t="shared" si="20"/>
        <v>95.846771572545762</v>
      </c>
      <c r="AZ9" s="5">
        <f t="shared" si="21"/>
        <v>88.657617505588618</v>
      </c>
      <c r="BA9" s="5">
        <f t="shared" si="22"/>
        <v>120.86574363187545</v>
      </c>
      <c r="BB9" s="5">
        <f t="shared" si="23"/>
        <v>136.24534733911401</v>
      </c>
      <c r="BC9" s="5"/>
      <c r="BD9" s="2">
        <f t="shared" si="27"/>
        <v>30.400000000000002</v>
      </c>
      <c r="BE9" s="5">
        <f t="shared" si="28"/>
        <v>1.8136017828924942</v>
      </c>
      <c r="BF9" s="5">
        <f t="shared" si="29"/>
        <v>1.8667411371037055</v>
      </c>
      <c r="BG9" s="5">
        <f t="shared" si="30"/>
        <v>1.941548711445571</v>
      </c>
      <c r="BH9" s="5">
        <f t="shared" si="31"/>
        <v>2.0005534994810765</v>
      </c>
      <c r="BI9" s="5">
        <f t="shared" si="32"/>
        <v>2.1480611927388189</v>
      </c>
      <c r="BJ9" s="5">
        <f t="shared" si="33"/>
        <v>2.3131471204662071</v>
      </c>
      <c r="BK9" s="5">
        <f t="shared" si="34"/>
        <v>2.4518301049100035</v>
      </c>
      <c r="BL9" s="5">
        <f t="shared" si="35"/>
        <v>2.6506464600764459</v>
      </c>
      <c r="BM9" s="5">
        <f t="shared" si="35"/>
        <v>1.9443060782858939</v>
      </c>
      <c r="BN9" s="5">
        <f t="shared" si="35"/>
        <v>1.7248295416289421</v>
      </c>
      <c r="BP9" s="2">
        <f t="shared" si="36"/>
        <v>19</v>
      </c>
      <c r="BQ9" s="5">
        <f t="shared" si="37"/>
        <v>88.657617505588618</v>
      </c>
      <c r="BR9" s="5">
        <f t="shared" si="38"/>
        <v>111.1834610743299</v>
      </c>
      <c r="BS9" s="5">
        <f t="shared" si="39"/>
        <v>129.57640548037011</v>
      </c>
    </row>
    <row r="10" spans="1:75">
      <c r="S10" s="2" t="s">
        <v>4</v>
      </c>
      <c r="T10" s="6">
        <v>0.9</v>
      </c>
      <c r="AF10" s="2">
        <f t="shared" si="25"/>
        <v>21</v>
      </c>
      <c r="AG10" s="5">
        <f t="shared" si="4"/>
        <v>2.4436585762359249</v>
      </c>
      <c r="AH10" s="5">
        <f t="shared" si="5"/>
        <v>2.5156026722359246</v>
      </c>
      <c r="AI10" s="5">
        <f t="shared" si="6"/>
        <v>2.625852336235925</v>
      </c>
      <c r="AJ10" s="5">
        <f t="shared" si="7"/>
        <v>2.7057379602359251</v>
      </c>
      <c r="AK10" s="5">
        <f t="shared" si="8"/>
        <v>2.898955880235925</v>
      </c>
      <c r="AL10" s="5">
        <f t="shared" si="9"/>
        <v>3.1317045362359255</v>
      </c>
      <c r="AM10" s="5">
        <f t="shared" si="10"/>
        <v>3.3080185202359251</v>
      </c>
      <c r="AN10" s="5">
        <f t="shared" si="11"/>
        <v>3.5861929762359246</v>
      </c>
      <c r="AO10" s="4">
        <f t="shared" si="12"/>
        <v>2.6241568802359247</v>
      </c>
      <c r="AP10" s="4">
        <f t="shared" si="13"/>
        <v>2.3138984002359249</v>
      </c>
      <c r="AQ10" s="4"/>
      <c r="AR10" s="2">
        <f t="shared" si="26"/>
        <v>21</v>
      </c>
      <c r="AS10" s="5">
        <f t="shared" si="14"/>
        <v>129.06757084118524</v>
      </c>
      <c r="AT10" s="5">
        <f t="shared" si="15"/>
        <v>125.3763481335739</v>
      </c>
      <c r="AU10" s="5">
        <f t="shared" si="16"/>
        <v>120.11226680480885</v>
      </c>
      <c r="AV10" s="5">
        <f t="shared" si="17"/>
        <v>116.56600936052922</v>
      </c>
      <c r="AW10" s="5">
        <f t="shared" si="18"/>
        <v>108.79678388700837</v>
      </c>
      <c r="AX10" s="5">
        <f t="shared" si="19"/>
        <v>100.71099388548441</v>
      </c>
      <c r="AY10" s="5">
        <f t="shared" si="20"/>
        <v>95.343201517960736</v>
      </c>
      <c r="AZ10" s="5">
        <f t="shared" si="21"/>
        <v>87.947603068210086</v>
      </c>
      <c r="BA10" s="5">
        <f t="shared" si="22"/>
        <v>120.18987080210093</v>
      </c>
      <c r="BB10" s="5">
        <f t="shared" si="23"/>
        <v>136.3054991385284</v>
      </c>
      <c r="BC10" s="5"/>
      <c r="BD10" s="2">
        <f t="shared" si="27"/>
        <v>33.6</v>
      </c>
      <c r="BE10" s="5">
        <f t="shared" si="28"/>
        <v>1.8207517075622524</v>
      </c>
      <c r="BF10" s="5">
        <f t="shared" si="29"/>
        <v>1.874356714789897</v>
      </c>
      <c r="BG10" s="5">
        <f t="shared" si="30"/>
        <v>1.9565029139104673</v>
      </c>
      <c r="BH10" s="5">
        <f t="shared" si="31"/>
        <v>2.0160250941864541</v>
      </c>
      <c r="BI10" s="5">
        <f t="shared" si="32"/>
        <v>2.1599903196041237</v>
      </c>
      <c r="BJ10" s="5">
        <f t="shared" si="33"/>
        <v>2.3334096004177236</v>
      </c>
      <c r="BK10" s="5">
        <f t="shared" si="34"/>
        <v>2.4647798296948391</v>
      </c>
      <c r="BL10" s="5">
        <f t="shared" si="35"/>
        <v>2.6720455339497944</v>
      </c>
      <c r="BM10" s="5">
        <f t="shared" si="35"/>
        <v>1.955239642340078</v>
      </c>
      <c r="BN10" s="5">
        <f t="shared" si="35"/>
        <v>1.7240683720410104</v>
      </c>
      <c r="BP10" s="2">
        <f t="shared" si="36"/>
        <v>21</v>
      </c>
      <c r="BQ10" s="5">
        <f t="shared" si="37"/>
        <v>87.947603068210086</v>
      </c>
      <c r="BR10" s="5">
        <f t="shared" si="38"/>
        <v>110.49009718734511</v>
      </c>
      <c r="BS10" s="5">
        <f t="shared" si="39"/>
        <v>129.06757084118524</v>
      </c>
    </row>
    <row r="11" spans="1:75">
      <c r="S11" s="2" t="s">
        <v>8</v>
      </c>
      <c r="T11" s="6">
        <v>-0.15</v>
      </c>
      <c r="AF11" s="2">
        <f t="shared" si="25"/>
        <v>23</v>
      </c>
      <c r="AG11" s="5">
        <f t="shared" si="4"/>
        <v>2.7098231682359244</v>
      </c>
      <c r="AH11" s="5">
        <f t="shared" si="5"/>
        <v>2.7892721602359249</v>
      </c>
      <c r="AI11" s="5">
        <f t="shared" si="6"/>
        <v>2.9215961282359246</v>
      </c>
      <c r="AJ11" s="5">
        <f t="shared" si="7"/>
        <v>3.0098156029025915</v>
      </c>
      <c r="AK11" s="5">
        <f t="shared" si="8"/>
        <v>3.2156245095692584</v>
      </c>
      <c r="AL11" s="5">
        <f t="shared" si="9"/>
        <v>3.4835575815692583</v>
      </c>
      <c r="AM11" s="5">
        <f t="shared" si="10"/>
        <v>3.6650770162359256</v>
      </c>
      <c r="AN11" s="5">
        <f t="shared" si="11"/>
        <v>3.9829253015692583</v>
      </c>
      <c r="AO11" s="4">
        <f t="shared" si="12"/>
        <v>2.9124081495692584</v>
      </c>
      <c r="AP11" s="4">
        <f t="shared" si="13"/>
        <v>2.558163376235925</v>
      </c>
      <c r="AQ11" s="4"/>
      <c r="AR11" s="2">
        <f t="shared" si="26"/>
        <v>23</v>
      </c>
      <c r="AS11" s="5">
        <f t="shared" si="14"/>
        <v>127.47506820708</v>
      </c>
      <c r="AT11" s="5">
        <f t="shared" si="15"/>
        <v>123.84409744038108</v>
      </c>
      <c r="AU11" s="5">
        <f t="shared" si="16"/>
        <v>118.23499143551217</v>
      </c>
      <c r="AV11" s="5">
        <f t="shared" si="17"/>
        <v>114.76945393826493</v>
      </c>
      <c r="AW11" s="5">
        <f t="shared" si="18"/>
        <v>107.42388987645576</v>
      </c>
      <c r="AX11" s="5">
        <f t="shared" si="19"/>
        <v>99.16152815375311</v>
      </c>
      <c r="AY11" s="5">
        <f t="shared" si="20"/>
        <v>94.250377732789232</v>
      </c>
      <c r="AZ11" s="5">
        <f t="shared" si="21"/>
        <v>86.728940927890363</v>
      </c>
      <c r="BA11" s="5">
        <f t="shared" si="22"/>
        <v>118.60799567227193</v>
      </c>
      <c r="BB11" s="5">
        <f t="shared" si="23"/>
        <v>135.03238159412325</v>
      </c>
      <c r="BC11" s="5"/>
      <c r="BD11" s="2">
        <f t="shared" si="27"/>
        <v>36.800000000000004</v>
      </c>
      <c r="BE11" s="5">
        <f t="shared" si="28"/>
        <v>1.8434977388539104</v>
      </c>
      <c r="BF11" s="5">
        <f t="shared" si="29"/>
        <v>1.8975470358054789</v>
      </c>
      <c r="BG11" s="5">
        <f t="shared" si="30"/>
        <v>1.9875672772232906</v>
      </c>
      <c r="BH11" s="5">
        <f t="shared" si="31"/>
        <v>2.0475831498371306</v>
      </c>
      <c r="BI11" s="5">
        <f t="shared" si="32"/>
        <v>2.1875953316367971</v>
      </c>
      <c r="BJ11" s="5">
        <f t="shared" si="33"/>
        <v>2.3698706986002174</v>
      </c>
      <c r="BK11" s="5">
        <f t="shared" si="34"/>
        <v>2.4933587074446777</v>
      </c>
      <c r="BL11" s="5">
        <f t="shared" si="35"/>
        <v>2.7095914868300728</v>
      </c>
      <c r="BM11" s="5">
        <f t="shared" si="35"/>
        <v>1.9813166782561025</v>
      </c>
      <c r="BN11" s="5">
        <f t="shared" si="35"/>
        <v>1.7403233004240179</v>
      </c>
      <c r="BP11" s="2">
        <f t="shared" si="36"/>
        <v>23</v>
      </c>
      <c r="BQ11" s="5">
        <f t="shared" si="37"/>
        <v>86.728940927890363</v>
      </c>
      <c r="BR11" s="5">
        <f t="shared" si="38"/>
        <v>108.98604346401584</v>
      </c>
      <c r="BS11" s="5">
        <f t="shared" si="39"/>
        <v>127.47506820708</v>
      </c>
    </row>
    <row r="12" spans="1:75">
      <c r="S12" s="2" t="s">
        <v>3</v>
      </c>
      <c r="T12" s="7">
        <f>T9*T10*(1+T11)</f>
        <v>0.30600000000000005</v>
      </c>
      <c r="AF12" s="2">
        <f t="shared" si="25"/>
        <v>25</v>
      </c>
      <c r="AG12" s="5">
        <f t="shared" si="4"/>
        <v>3.0025145442359253</v>
      </c>
      <c r="AH12" s="5">
        <f t="shared" si="5"/>
        <v>3.0895478775692582</v>
      </c>
      <c r="AI12" s="5">
        <f t="shared" si="6"/>
        <v>3.2468145442359249</v>
      </c>
      <c r="AJ12" s="5">
        <f t="shared" si="7"/>
        <v>3.3434562109025916</v>
      </c>
      <c r="AK12" s="5">
        <f t="shared" si="8"/>
        <v>3.5601895442359246</v>
      </c>
      <c r="AL12" s="5">
        <f t="shared" si="9"/>
        <v>3.8664062109025918</v>
      </c>
      <c r="AM12" s="5">
        <f t="shared" si="10"/>
        <v>4.0502062109025916</v>
      </c>
      <c r="AN12" s="5">
        <f t="shared" si="11"/>
        <v>4.4108478775692577</v>
      </c>
      <c r="AO12" s="4">
        <f t="shared" si="12"/>
        <v>3.227314544235925</v>
      </c>
      <c r="AP12" s="4">
        <f t="shared" si="13"/>
        <v>2.8295645442359252</v>
      </c>
      <c r="AQ12" s="4"/>
      <c r="AR12" s="2">
        <f t="shared" si="26"/>
        <v>25</v>
      </c>
      <c r="AS12" s="5">
        <f t="shared" si="14"/>
        <v>125.05275310682957</v>
      </c>
      <c r="AT12" s="5">
        <f t="shared" si="15"/>
        <v>121.52998590052862</v>
      </c>
      <c r="AU12" s="5">
        <f t="shared" si="16"/>
        <v>115.64341137579829</v>
      </c>
      <c r="AV12" s="5">
        <f t="shared" si="17"/>
        <v>112.30077091353272</v>
      </c>
      <c r="AW12" s="5">
        <f t="shared" si="18"/>
        <v>105.46424715164504</v>
      </c>
      <c r="AX12" s="5">
        <f t="shared" si="19"/>
        <v>97.111552568178794</v>
      </c>
      <c r="AY12" s="5">
        <f t="shared" si="20"/>
        <v>92.704590938920546</v>
      </c>
      <c r="AZ12" s="5">
        <f t="shared" si="21"/>
        <v>85.124837768587156</v>
      </c>
      <c r="BA12" s="5">
        <f t="shared" si="22"/>
        <v>116.34214913157595</v>
      </c>
      <c r="BB12" s="5">
        <f t="shared" si="23"/>
        <v>132.69628740749928</v>
      </c>
      <c r="BC12" s="5"/>
      <c r="BD12" s="2">
        <f t="shared" si="27"/>
        <v>40</v>
      </c>
      <c r="BE12" s="5">
        <f t="shared" si="28"/>
        <v>1.8792069279693917</v>
      </c>
      <c r="BF12" s="5">
        <f t="shared" si="29"/>
        <v>1.9336791513523728</v>
      </c>
      <c r="BG12" s="5">
        <f t="shared" si="30"/>
        <v>2.0321088525859632</v>
      </c>
      <c r="BH12" s="5">
        <f t="shared" si="31"/>
        <v>2.0925947176350284</v>
      </c>
      <c r="BI12" s="5">
        <f t="shared" si="32"/>
        <v>2.2282432800387602</v>
      </c>
      <c r="BJ12" s="5">
        <f t="shared" si="33"/>
        <v>2.4198974662156112</v>
      </c>
      <c r="BK12" s="5">
        <f t="shared" si="34"/>
        <v>2.534933789361439</v>
      </c>
      <c r="BL12" s="5">
        <f t="shared" si="35"/>
        <v>2.7606513699192026</v>
      </c>
      <c r="BM12" s="5">
        <f t="shared" si="35"/>
        <v>2.0199042372358891</v>
      </c>
      <c r="BN12" s="5">
        <f t="shared" si="35"/>
        <v>1.7709613779798865</v>
      </c>
      <c r="BP12" s="2">
        <f t="shared" si="36"/>
        <v>25</v>
      </c>
      <c r="BQ12" s="5">
        <f t="shared" si="37"/>
        <v>85.124837768587156</v>
      </c>
      <c r="BR12" s="5">
        <f t="shared" si="38"/>
        <v>106.86651871550259</v>
      </c>
      <c r="BS12" s="5">
        <f t="shared" si="39"/>
        <v>125.05275310682957</v>
      </c>
    </row>
    <row r="13" spans="1:75">
      <c r="S13" s="2" t="s">
        <v>1</v>
      </c>
      <c r="T13" s="2">
        <f>1/(T12*T8)</f>
        <v>6.6582735134066054E-2</v>
      </c>
      <c r="AF13" s="2">
        <f t="shared" si="25"/>
        <v>27</v>
      </c>
      <c r="AG13" s="5">
        <f t="shared" si="4"/>
        <v>3.3235064002359249</v>
      </c>
      <c r="AH13" s="5">
        <f t="shared" si="5"/>
        <v>3.4181953282359254</v>
      </c>
      <c r="AI13" s="5">
        <f t="shared" si="6"/>
        <v>3.6034784002359252</v>
      </c>
      <c r="AJ13" s="5">
        <f t="shared" si="7"/>
        <v>3.7086215122359247</v>
      </c>
      <c r="AK13" s="5">
        <f t="shared" si="8"/>
        <v>3.9344552722359252</v>
      </c>
      <c r="AL13" s="5">
        <f t="shared" si="9"/>
        <v>4.2822551602359242</v>
      </c>
      <c r="AM13" s="5">
        <f t="shared" si="10"/>
        <v>4.4651924722359251</v>
      </c>
      <c r="AN13" s="5">
        <f t="shared" si="11"/>
        <v>4.8719456002359243</v>
      </c>
      <c r="AO13" s="4">
        <f t="shared" si="12"/>
        <v>3.5704761922359247</v>
      </c>
      <c r="AP13" s="4">
        <f t="shared" si="13"/>
        <v>3.1304201122359254</v>
      </c>
      <c r="AQ13" s="4"/>
      <c r="AR13" s="2">
        <f t="shared" si="26"/>
        <v>27</v>
      </c>
      <c r="AS13" s="5">
        <f t="shared" si="14"/>
        <v>122.01286170871047</v>
      </c>
      <c r="AT13" s="5">
        <f t="shared" si="15"/>
        <v>118.63292991195954</v>
      </c>
      <c r="AU13" s="5">
        <f t="shared" si="16"/>
        <v>112.53308102899985</v>
      </c>
      <c r="AV13" s="5">
        <f t="shared" si="17"/>
        <v>109.34265614921652</v>
      </c>
      <c r="AW13" s="5">
        <f t="shared" si="18"/>
        <v>103.06649808972186</v>
      </c>
      <c r="AX13" s="5">
        <f t="shared" si="19"/>
        <v>94.69555447453979</v>
      </c>
      <c r="AY13" s="5">
        <f t="shared" si="20"/>
        <v>90.815912039944507</v>
      </c>
      <c r="AZ13" s="5">
        <f t="shared" si="21"/>
        <v>83.233796120458166</v>
      </c>
      <c r="BA13" s="5">
        <f t="shared" si="22"/>
        <v>113.5732336436779</v>
      </c>
      <c r="BB13" s="5">
        <f t="shared" si="23"/>
        <v>129.53869201612088</v>
      </c>
      <c r="BC13" s="5"/>
      <c r="BD13" s="2">
        <f t="shared" si="27"/>
        <v>43.2</v>
      </c>
      <c r="BE13" s="5">
        <f t="shared" si="28"/>
        <v>1.9260264590878242</v>
      </c>
      <c r="BF13" s="5">
        <f t="shared" si="29"/>
        <v>1.9809002456097087</v>
      </c>
      <c r="BG13" s="5">
        <f t="shared" si="30"/>
        <v>2.0882748241776152</v>
      </c>
      <c r="BH13" s="5">
        <f t="shared" si="31"/>
        <v>2.149206981759276</v>
      </c>
      <c r="BI13" s="5">
        <f t="shared" si="32"/>
        <v>2.2800813489891434</v>
      </c>
      <c r="BJ13" s="5">
        <f t="shared" si="33"/>
        <v>2.4816370874430329</v>
      </c>
      <c r="BK13" s="5">
        <f t="shared" si="34"/>
        <v>2.5876522596242553</v>
      </c>
      <c r="BL13" s="5">
        <f t="shared" si="35"/>
        <v>2.8233723673963129</v>
      </c>
      <c r="BM13" s="5">
        <f t="shared" si="35"/>
        <v>2.0691495034585676</v>
      </c>
      <c r="BN13" s="5">
        <f t="shared" si="35"/>
        <v>1.8141297888877452</v>
      </c>
      <c r="BP13" s="2">
        <f t="shared" si="36"/>
        <v>27</v>
      </c>
      <c r="BQ13" s="5">
        <f t="shared" si="37"/>
        <v>83.233796120458166</v>
      </c>
      <c r="BR13" s="5">
        <f t="shared" si="38"/>
        <v>104.29166119044383</v>
      </c>
      <c r="BS13" s="5">
        <f t="shared" si="39"/>
        <v>122.01286170871047</v>
      </c>
    </row>
    <row r="14" spans="1:75">
      <c r="AF14" s="2">
        <f t="shared" ref="AF14:AF57" si="40">AF13+T$5</f>
        <v>29</v>
      </c>
      <c r="AG14" s="5">
        <f t="shared" ref="AG14:AG57" si="41">($AF14*(U$2+($AF14*U$3)+($AF14*$AF14*(U$4)))/375)+$T$7</f>
        <v>3.6745724322359248</v>
      </c>
      <c r="AH14" s="5">
        <f t="shared" ref="AH14:AH57" si="42">($AF14*(V$2+($AF14*V$3)+($AF14*$AF14*(V$4)))/375)+$T$7</f>
        <v>3.7769800162359246</v>
      </c>
      <c r="AI14" s="5">
        <f t="shared" ref="AI14:AI57" si="43">($AF14*(W$2+($AF14*W$3)+($AF14*$AF14*(W$4)))/375)+$T$7</f>
        <v>3.993558512235925</v>
      </c>
      <c r="AJ14" s="5">
        <f t="shared" ref="AJ14:AJ57" si="44">($AF14*(X$2+($AF14*X$3)+($AF14*$AF14*(X$4)))/375)+$T$7</f>
        <v>4.1072732349025909</v>
      </c>
      <c r="AK14" s="5">
        <f t="shared" ref="AK14:AK57" si="45">($AF14*(Y$2+($AF14*Y$3)+($AF14*$AF14*(Y$4)))/375)+$T$7</f>
        <v>4.3402259815692581</v>
      </c>
      <c r="AL14" s="5">
        <f t="shared" ref="AL14:AL57" si="46">($AF14*(Z$2+($AF14*Z$3)+($AF14*$AF14*(Z$4)))/375)+$T$7</f>
        <v>4.7331091655692585</v>
      </c>
      <c r="AM14" s="5">
        <f t="shared" ref="AM14:AM57" si="47">($AF14*(AA$2+($AF14*AA$3)+($AF14*$AF14*(AA$4)))/375)+$T$7</f>
        <v>4.9118221682359247</v>
      </c>
      <c r="AN14" s="5">
        <f t="shared" si="11"/>
        <v>5.3682033655692578</v>
      </c>
      <c r="AO14" s="4">
        <f t="shared" si="12"/>
        <v>3.9434932215692586</v>
      </c>
      <c r="AP14" s="4">
        <f t="shared" si="13"/>
        <v>3.463048288235925</v>
      </c>
      <c r="AQ14" s="4"/>
      <c r="AR14" s="2">
        <f t="shared" si="26"/>
        <v>29</v>
      </c>
      <c r="AS14" s="5">
        <f t="shared" si="14"/>
        <v>118.53034649121753</v>
      </c>
      <c r="AT14" s="5">
        <f t="shared" si="15"/>
        <v>115.31656024859257</v>
      </c>
      <c r="AU14" s="5">
        <f t="shared" si="16"/>
        <v>109.06271743997662</v>
      </c>
      <c r="AV14" s="5">
        <f t="shared" si="17"/>
        <v>106.04318697349329</v>
      </c>
      <c r="AW14" s="5">
        <f t="shared" si="18"/>
        <v>100.3515359452603</v>
      </c>
      <c r="AX14" s="5">
        <f t="shared" si="19"/>
        <v>92.021613777339539</v>
      </c>
      <c r="AY14" s="5">
        <f t="shared" si="20"/>
        <v>88.673475684162796</v>
      </c>
      <c r="AZ14" s="5">
        <f t="shared" si="21"/>
        <v>81.134844181487793</v>
      </c>
      <c r="BA14" s="5">
        <f t="shared" si="22"/>
        <v>110.44734176737842</v>
      </c>
      <c r="BB14" s="5">
        <f t="shared" si="23"/>
        <v>125.77021957203726</v>
      </c>
      <c r="BC14" s="5"/>
      <c r="BD14" s="2">
        <f t="shared" si="27"/>
        <v>46.400000000000006</v>
      </c>
      <c r="BE14" s="5">
        <f t="shared" si="28"/>
        <v>1.9826146379940959</v>
      </c>
      <c r="BF14" s="5">
        <f t="shared" si="29"/>
        <v>2.0378686243623725</v>
      </c>
      <c r="BG14" s="5">
        <f t="shared" si="30"/>
        <v>2.1547234977831335</v>
      </c>
      <c r="BH14" s="5">
        <f t="shared" si="31"/>
        <v>2.2160782479947621</v>
      </c>
      <c r="BI14" s="5">
        <f t="shared" si="32"/>
        <v>2.3417678442728338</v>
      </c>
      <c r="BJ14" s="5">
        <f t="shared" si="33"/>
        <v>2.5537478680673726</v>
      </c>
      <c r="BK14" s="5">
        <f t="shared" si="34"/>
        <v>2.6501724240180122</v>
      </c>
      <c r="BL14" s="5">
        <f t="shared" si="35"/>
        <v>2.8964127850462922</v>
      </c>
      <c r="BM14" s="5">
        <f t="shared" si="35"/>
        <v>2.1277107827090256</v>
      </c>
      <c r="BN14" s="5">
        <f t="shared" si="35"/>
        <v>1.8684868389324814</v>
      </c>
      <c r="BP14" s="2">
        <f t="shared" si="36"/>
        <v>29</v>
      </c>
      <c r="BQ14" s="5">
        <f t="shared" si="37"/>
        <v>81.134844181487793</v>
      </c>
      <c r="BR14" s="5">
        <f t="shared" si="38"/>
        <v>101.39178509269129</v>
      </c>
      <c r="BS14" s="5">
        <f t="shared" si="39"/>
        <v>118.53034649121753</v>
      </c>
    </row>
    <row r="15" spans="1:75">
      <c r="AF15" s="2">
        <f t="shared" si="40"/>
        <v>31</v>
      </c>
      <c r="AG15" s="5">
        <f t="shared" si="41"/>
        <v>4.0574863362359253</v>
      </c>
      <c r="AH15" s="5">
        <f t="shared" si="42"/>
        <v>4.1676674455692577</v>
      </c>
      <c r="AI15" s="5">
        <f t="shared" si="43"/>
        <v>4.4190256962359253</v>
      </c>
      <c r="AJ15" s="5">
        <f t="shared" si="44"/>
        <v>4.5413731069025909</v>
      </c>
      <c r="AK15" s="5">
        <f t="shared" si="45"/>
        <v>4.7793059602359254</v>
      </c>
      <c r="AL15" s="5">
        <f t="shared" si="46"/>
        <v>5.2209729629025912</v>
      </c>
      <c r="AM15" s="5">
        <f t="shared" si="47"/>
        <v>5.3918816669025915</v>
      </c>
      <c r="AN15" s="5">
        <f t="shared" si="11"/>
        <v>5.901606069569258</v>
      </c>
      <c r="AO15" s="4">
        <f t="shared" si="12"/>
        <v>4.3479657602359252</v>
      </c>
      <c r="AP15" s="4">
        <f t="shared" si="13"/>
        <v>3.8297672802359259</v>
      </c>
      <c r="AQ15" s="4"/>
      <c r="AR15" s="2">
        <f t="shared" si="26"/>
        <v>31</v>
      </c>
      <c r="AS15" s="5">
        <f t="shared" si="14"/>
        <v>114.74743765419998</v>
      </c>
      <c r="AT15" s="5">
        <f t="shared" si="15"/>
        <v>111.71384628948149</v>
      </c>
      <c r="AU15" s="5">
        <f t="shared" si="16"/>
        <v>105.3594598457712</v>
      </c>
      <c r="AV15" s="5">
        <f t="shared" si="17"/>
        <v>102.52101059310444</v>
      </c>
      <c r="AW15" s="5">
        <f t="shared" si="18"/>
        <v>97.417107059832787</v>
      </c>
      <c r="AX15" s="5">
        <f t="shared" si="19"/>
        <v>89.176129374391223</v>
      </c>
      <c r="AY15" s="5">
        <f t="shared" si="20"/>
        <v>86.349476706424028</v>
      </c>
      <c r="AZ15" s="5">
        <f t="shared" si="21"/>
        <v>78.891433096614989</v>
      </c>
      <c r="BA15" s="5">
        <f t="shared" si="22"/>
        <v>107.08137691837226</v>
      </c>
      <c r="BB15" s="5">
        <f t="shared" si="23"/>
        <v>121.57035306106603</v>
      </c>
      <c r="BC15" s="5"/>
      <c r="BD15" s="2">
        <f t="shared" si="27"/>
        <v>49.6</v>
      </c>
      <c r="BE15" s="5">
        <f t="shared" si="28"/>
        <v>2.0479760141415109</v>
      </c>
      <c r="BF15" s="5">
        <f t="shared" si="29"/>
        <v>2.1035888370636702</v>
      </c>
      <c r="BG15" s="5">
        <f t="shared" si="30"/>
        <v>2.2304594228558221</v>
      </c>
      <c r="BH15" s="5">
        <f t="shared" si="31"/>
        <v>2.2922130657947895</v>
      </c>
      <c r="BI15" s="5">
        <f t="shared" si="32"/>
        <v>2.4123073153431349</v>
      </c>
      <c r="BJ15" s="5">
        <f t="shared" si="33"/>
        <v>2.6352343575419312</v>
      </c>
      <c r="BK15" s="5">
        <f t="shared" si="34"/>
        <v>2.7214988319960138</v>
      </c>
      <c r="BL15" s="5">
        <f t="shared" si="35"/>
        <v>2.978777172322443</v>
      </c>
      <c r="BM15" s="5">
        <f t="shared" si="35"/>
        <v>2.194592624440566</v>
      </c>
      <c r="BN15" s="5">
        <f t="shared" si="35"/>
        <v>1.9330370775673993</v>
      </c>
      <c r="BP15" s="2">
        <f t="shared" si="36"/>
        <v>31</v>
      </c>
      <c r="BQ15" s="5">
        <f t="shared" si="37"/>
        <v>78.891433096614989</v>
      </c>
      <c r="BR15" s="5">
        <f t="shared" si="38"/>
        <v>98.271987577477503</v>
      </c>
      <c r="BS15" s="5">
        <f t="shared" si="39"/>
        <v>114.74743765419998</v>
      </c>
    </row>
    <row r="16" spans="1:75">
      <c r="AF16" s="2">
        <f t="shared" si="40"/>
        <v>33</v>
      </c>
      <c r="AG16" s="5">
        <f t="shared" si="41"/>
        <v>4.4740218082359249</v>
      </c>
      <c r="AH16" s="5">
        <f t="shared" si="42"/>
        <v>4.5920231202359254</v>
      </c>
      <c r="AI16" s="5">
        <f t="shared" si="43"/>
        <v>4.8818507682359247</v>
      </c>
      <c r="AJ16" s="5">
        <f t="shared" si="44"/>
        <v>5.0128828562359242</v>
      </c>
      <c r="AK16" s="5">
        <f t="shared" si="45"/>
        <v>5.253499496235924</v>
      </c>
      <c r="AL16" s="5">
        <f t="shared" si="46"/>
        <v>5.7478512882359247</v>
      </c>
      <c r="AM16" s="5">
        <f t="shared" si="47"/>
        <v>5.9071573362359251</v>
      </c>
      <c r="AN16" s="5">
        <f t="shared" si="11"/>
        <v>6.4741386082359256</v>
      </c>
      <c r="AO16" s="4">
        <f t="shared" si="12"/>
        <v>4.7854939362359241</v>
      </c>
      <c r="AP16" s="4">
        <f t="shared" si="13"/>
        <v>4.2328952962359239</v>
      </c>
      <c r="AQ16" s="4"/>
      <c r="AR16" s="2">
        <f t="shared" si="26"/>
        <v>33</v>
      </c>
      <c r="AS16" s="5">
        <f t="shared" si="14"/>
        <v>110.77817642454029</v>
      </c>
      <c r="AT16" s="5">
        <f t="shared" si="15"/>
        <v>107.9315073602104</v>
      </c>
      <c r="AU16" s="5">
        <f t="shared" si="16"/>
        <v>101.52378692622258</v>
      </c>
      <c r="AV16" s="5">
        <f t="shared" si="17"/>
        <v>98.870049712702539</v>
      </c>
      <c r="AW16" s="5">
        <f t="shared" si="18"/>
        <v>94.341681683820354</v>
      </c>
      <c r="AX16" s="5">
        <f t="shared" si="19"/>
        <v>86.227696637592075</v>
      </c>
      <c r="AY16" s="5">
        <f t="shared" si="20"/>
        <v>83.902281417107901</v>
      </c>
      <c r="AZ16" s="5">
        <f t="shared" si="21"/>
        <v>76.554427884738757</v>
      </c>
      <c r="BA16" s="5">
        <f t="shared" si="22"/>
        <v>103.56798771535752</v>
      </c>
      <c r="BB16" s="5">
        <f t="shared" si="23"/>
        <v>117.0886455993208</v>
      </c>
      <c r="BC16" s="5"/>
      <c r="BD16" s="2">
        <f t="shared" si="27"/>
        <v>52.800000000000004</v>
      </c>
      <c r="BE16" s="5">
        <f t="shared" si="28"/>
        <v>2.1213564583280258</v>
      </c>
      <c r="BF16" s="5">
        <f t="shared" si="29"/>
        <v>2.1773067545115574</v>
      </c>
      <c r="BG16" s="5">
        <f t="shared" si="30"/>
        <v>2.3147284701936375</v>
      </c>
      <c r="BH16" s="5">
        <f t="shared" si="31"/>
        <v>2.3768573059573153</v>
      </c>
      <c r="BI16" s="5">
        <f t="shared" si="32"/>
        <v>2.4909456329980029</v>
      </c>
      <c r="BJ16" s="5">
        <f t="shared" si="33"/>
        <v>2.725342426664668</v>
      </c>
      <c r="BK16" s="5">
        <f t="shared" si="34"/>
        <v>2.8008773543562175</v>
      </c>
      <c r="BL16" s="5">
        <f t="shared" si="35"/>
        <v>3.0697114000227232</v>
      </c>
      <c r="BM16" s="5">
        <f t="shared" si="35"/>
        <v>2.2690408994511455</v>
      </c>
      <c r="BN16" s="5">
        <f t="shared" si="35"/>
        <v>2.007026375590454</v>
      </c>
      <c r="BP16" s="2">
        <f t="shared" si="36"/>
        <v>33</v>
      </c>
      <c r="BQ16" s="5">
        <f t="shared" si="37"/>
        <v>76.554427884738757</v>
      </c>
      <c r="BR16" s="5">
        <f t="shared" si="38"/>
        <v>95.016201005866876</v>
      </c>
      <c r="BS16" s="5">
        <f t="shared" si="39"/>
        <v>110.77817642454029</v>
      </c>
    </row>
    <row r="17" spans="32:71">
      <c r="AF17" s="2">
        <f t="shared" si="40"/>
        <v>35</v>
      </c>
      <c r="AG17" s="5">
        <f t="shared" si="41"/>
        <v>4.9259525442359244</v>
      </c>
      <c r="AH17" s="5">
        <f t="shared" si="42"/>
        <v>5.0518125442359247</v>
      </c>
      <c r="AI17" s="5">
        <f t="shared" si="43"/>
        <v>5.3840045442359248</v>
      </c>
      <c r="AJ17" s="5">
        <f t="shared" si="44"/>
        <v>5.5237642109025913</v>
      </c>
      <c r="AK17" s="5">
        <f t="shared" si="45"/>
        <v>5.7646108775692575</v>
      </c>
      <c r="AL17" s="5">
        <f t="shared" si="46"/>
        <v>6.3157488775692583</v>
      </c>
      <c r="AM17" s="5">
        <f t="shared" si="47"/>
        <v>6.4594355442359248</v>
      </c>
      <c r="AN17" s="5">
        <f t="shared" si="11"/>
        <v>7.0877858775692584</v>
      </c>
      <c r="AO17" s="4">
        <f t="shared" si="12"/>
        <v>5.2576778775692574</v>
      </c>
      <c r="AP17" s="4">
        <f t="shared" si="13"/>
        <v>4.6747505442359252</v>
      </c>
      <c r="AQ17" s="4"/>
      <c r="AR17" s="2">
        <f t="shared" si="26"/>
        <v>35</v>
      </c>
      <c r="AS17" s="5">
        <f t="shared" si="14"/>
        <v>106.7127198809701</v>
      </c>
      <c r="AT17" s="5">
        <f t="shared" si="15"/>
        <v>104.05409729618249</v>
      </c>
      <c r="AU17" s="5">
        <f t="shared" si="16"/>
        <v>97.633980372986443</v>
      </c>
      <c r="AV17" s="5">
        <f t="shared" si="17"/>
        <v>95.163691629427149</v>
      </c>
      <c r="AW17" s="5">
        <f t="shared" si="18"/>
        <v>91.187732383708436</v>
      </c>
      <c r="AX17" s="5">
        <f t="shared" si="19"/>
        <v>83.230319031036515</v>
      </c>
      <c r="AY17" s="5">
        <f t="shared" si="20"/>
        <v>81.37890538579245</v>
      </c>
      <c r="AZ17" s="5">
        <f t="shared" si="21"/>
        <v>74.164457431419294</v>
      </c>
      <c r="BA17" s="5">
        <f t="shared" si="22"/>
        <v>99.979840195730176</v>
      </c>
      <c r="BB17" s="5">
        <f t="shared" si="23"/>
        <v>112.44702557404976</v>
      </c>
      <c r="BC17" s="5"/>
      <c r="BD17" s="2">
        <f t="shared" si="27"/>
        <v>56</v>
      </c>
      <c r="BE17" s="5">
        <f t="shared" si="28"/>
        <v>2.2021742137406353</v>
      </c>
      <c r="BF17" s="5">
        <f t="shared" si="29"/>
        <v>2.2584406198930296</v>
      </c>
      <c r="BG17" s="5">
        <f t="shared" si="30"/>
        <v>2.406948882983575</v>
      </c>
      <c r="BH17" s="5">
        <f t="shared" si="31"/>
        <v>2.4694292116693353</v>
      </c>
      <c r="BI17" s="5">
        <f t="shared" si="32"/>
        <v>2.5771010404244357</v>
      </c>
      <c r="BJ17" s="5">
        <f t="shared" si="33"/>
        <v>2.8234903186225768</v>
      </c>
      <c r="BK17" s="5">
        <f t="shared" si="34"/>
        <v>2.8877262342856178</v>
      </c>
      <c r="BL17" s="5">
        <f t="shared" si="35"/>
        <v>3.168633711334127</v>
      </c>
      <c r="BM17" s="5">
        <f t="shared" si="35"/>
        <v>2.3504738509277603</v>
      </c>
      <c r="BN17" s="5">
        <f t="shared" si="35"/>
        <v>2.0898729761886448</v>
      </c>
      <c r="BP17" s="2">
        <f t="shared" si="36"/>
        <v>35</v>
      </c>
      <c r="BQ17" s="5">
        <f t="shared" si="37"/>
        <v>74.164457431419294</v>
      </c>
      <c r="BR17" s="5">
        <f t="shared" si="38"/>
        <v>91.690737926440363</v>
      </c>
      <c r="BS17" s="5">
        <f t="shared" si="39"/>
        <v>106.7127198809701</v>
      </c>
    </row>
    <row r="18" spans="32:71">
      <c r="AF18" s="2">
        <f t="shared" si="40"/>
        <v>37</v>
      </c>
      <c r="AG18" s="5">
        <f t="shared" si="41"/>
        <v>5.4150522402359247</v>
      </c>
      <c r="AH18" s="5">
        <f t="shared" si="42"/>
        <v>5.5488012215692581</v>
      </c>
      <c r="AI18" s="5">
        <f t="shared" si="43"/>
        <v>5.9274578402359248</v>
      </c>
      <c r="AJ18" s="5">
        <f t="shared" si="44"/>
        <v>6.0759788989025907</v>
      </c>
      <c r="AK18" s="5">
        <f t="shared" si="45"/>
        <v>6.3144443922359255</v>
      </c>
      <c r="AL18" s="5">
        <f t="shared" si="46"/>
        <v>6.9266704669025918</v>
      </c>
      <c r="AM18" s="5">
        <f t="shared" si="47"/>
        <v>7.0505026589025919</v>
      </c>
      <c r="AN18" s="5">
        <f t="shared" si="11"/>
        <v>7.7445327735692562</v>
      </c>
      <c r="AO18" s="4">
        <f t="shared" si="12"/>
        <v>5.7661177122359248</v>
      </c>
      <c r="AP18" s="4">
        <f t="shared" si="13"/>
        <v>5.1576512322359251</v>
      </c>
      <c r="AQ18" s="4"/>
      <c r="AR18" s="2">
        <f t="shared" si="26"/>
        <v>37</v>
      </c>
      <c r="AS18" s="5">
        <f t="shared" si="14"/>
        <v>102.62128344227926</v>
      </c>
      <c r="AT18" s="5">
        <f t="shared" si="15"/>
        <v>100.14768751129321</v>
      </c>
      <c r="AU18" s="5">
        <f t="shared" si="16"/>
        <v>93.75007394027827</v>
      </c>
      <c r="AV18" s="5">
        <f t="shared" si="17"/>
        <v>91.458449748791509</v>
      </c>
      <c r="AW18" s="5">
        <f t="shared" si="18"/>
        <v>88.004514139561309</v>
      </c>
      <c r="AX18" s="5">
        <f t="shared" si="19"/>
        <v>80.226078814529345</v>
      </c>
      <c r="AY18" s="5">
        <f t="shared" si="20"/>
        <v>78.81702024441114</v>
      </c>
      <c r="AZ18" s="5">
        <f t="shared" si="21"/>
        <v>71.753794198728983</v>
      </c>
      <c r="BA18" s="5">
        <f t="shared" si="22"/>
        <v>96.373268554817059</v>
      </c>
      <c r="BB18" s="5">
        <f t="shared" si="23"/>
        <v>107.74276618915455</v>
      </c>
      <c r="BC18" s="5"/>
      <c r="BD18" s="2">
        <f t="shared" si="27"/>
        <v>59.2</v>
      </c>
      <c r="BE18" s="5">
        <f t="shared" si="28"/>
        <v>2.2899733088232028</v>
      </c>
      <c r="BF18" s="5">
        <f t="shared" si="29"/>
        <v>2.3465344616519488</v>
      </c>
      <c r="BG18" s="5">
        <f t="shared" si="30"/>
        <v>2.5066646896694968</v>
      </c>
      <c r="BH18" s="5">
        <f t="shared" si="31"/>
        <v>2.5694728113747103</v>
      </c>
      <c r="BI18" s="5">
        <f t="shared" si="32"/>
        <v>2.6703175660662928</v>
      </c>
      <c r="BJ18" s="5">
        <f t="shared" si="33"/>
        <v>2.9292220618595199</v>
      </c>
      <c r="BK18" s="5">
        <f t="shared" si="34"/>
        <v>2.9815895002280763</v>
      </c>
      <c r="BL18" s="5">
        <f t="shared" si="35"/>
        <v>3.2750881347005159</v>
      </c>
      <c r="BM18" s="5">
        <f t="shared" si="35"/>
        <v>2.4384355073142729</v>
      </c>
      <c r="BN18" s="5">
        <f t="shared" si="35"/>
        <v>2.1811209078058296</v>
      </c>
      <c r="BP18" s="2">
        <f t="shared" si="36"/>
        <v>37</v>
      </c>
      <c r="BQ18" s="5">
        <f t="shared" si="37"/>
        <v>71.753794198728983</v>
      </c>
      <c r="BR18" s="5">
        <f t="shared" si="38"/>
        <v>88.347362754984132</v>
      </c>
      <c r="BS18" s="5">
        <f t="shared" si="39"/>
        <v>102.62128344227926</v>
      </c>
    </row>
    <row r="19" spans="32:71">
      <c r="AF19" s="2">
        <f t="shared" si="40"/>
        <v>39</v>
      </c>
      <c r="AG19" s="5">
        <f t="shared" si="41"/>
        <v>5.9430945922359237</v>
      </c>
      <c r="AH19" s="5">
        <f t="shared" si="42"/>
        <v>6.0847546562359245</v>
      </c>
      <c r="AI19" s="5">
        <f t="shared" si="43"/>
        <v>6.5141814722359239</v>
      </c>
      <c r="AJ19" s="5">
        <f t="shared" si="44"/>
        <v>6.6714886482359237</v>
      </c>
      <c r="AK19" s="5">
        <f t="shared" si="45"/>
        <v>6.904804328235925</v>
      </c>
      <c r="AL19" s="5">
        <f t="shared" si="46"/>
        <v>7.5826207922359243</v>
      </c>
      <c r="AM19" s="5">
        <f t="shared" si="47"/>
        <v>7.6821450482359248</v>
      </c>
      <c r="AN19" s="5">
        <f t="shared" si="11"/>
        <v>8.4463641922359258</v>
      </c>
      <c r="AO19" s="4">
        <f t="shared" si="12"/>
        <v>6.3124135682359244</v>
      </c>
      <c r="AP19" s="4">
        <f t="shared" si="13"/>
        <v>5.6839155682359248</v>
      </c>
      <c r="AQ19" s="4"/>
      <c r="AR19" s="2">
        <f t="shared" si="26"/>
        <v>39</v>
      </c>
      <c r="AS19" s="5">
        <f t="shared" si="14"/>
        <v>98.557648462336317</v>
      </c>
      <c r="AT19" s="5">
        <f t="shared" si="15"/>
        <v>96.263113418995559</v>
      </c>
      <c r="AU19" s="5">
        <f t="shared" si="16"/>
        <v>89.917272046606328</v>
      </c>
      <c r="AV19" s="5">
        <f t="shared" si="17"/>
        <v>87.797110732532076</v>
      </c>
      <c r="AW19" s="5">
        <f t="shared" si="18"/>
        <v>84.830416584686532</v>
      </c>
      <c r="AX19" s="5">
        <f t="shared" si="19"/>
        <v>77.247358617716245</v>
      </c>
      <c r="AY19" s="5">
        <f t="shared" si="20"/>
        <v>76.246598303231053</v>
      </c>
      <c r="AZ19" s="5">
        <f t="shared" si="21"/>
        <v>69.347877295940208</v>
      </c>
      <c r="BA19" s="5">
        <f t="shared" si="22"/>
        <v>92.791358054775088</v>
      </c>
      <c r="BB19" s="5">
        <f t="shared" si="23"/>
        <v>103.051746734829</v>
      </c>
      <c r="BC19" s="5"/>
      <c r="BD19" s="2">
        <f t="shared" si="27"/>
        <v>62.400000000000006</v>
      </c>
      <c r="BE19" s="5">
        <f t="shared" si="28"/>
        <v>2.384391304646488</v>
      </c>
      <c r="BF19" s="5">
        <f t="shared" si="29"/>
        <v>2.4412258408590755</v>
      </c>
      <c r="BG19" s="5">
        <f t="shared" si="30"/>
        <v>2.6135134513221634</v>
      </c>
      <c r="BH19" s="5">
        <f t="shared" si="31"/>
        <v>2.6766256661442029</v>
      </c>
      <c r="BI19" s="5">
        <f t="shared" si="32"/>
        <v>2.7702327709943355</v>
      </c>
      <c r="BJ19" s="5">
        <f t="shared" si="33"/>
        <v>3.0421752174462582</v>
      </c>
      <c r="BK19" s="5">
        <f t="shared" si="34"/>
        <v>3.0821047132543558</v>
      </c>
      <c r="BL19" s="5">
        <f t="shared" si="35"/>
        <v>3.3887122311926547</v>
      </c>
      <c r="BM19" s="5">
        <f t="shared" si="35"/>
        <v>2.532563429681443</v>
      </c>
      <c r="BN19" s="5">
        <f t="shared" si="35"/>
        <v>2.2804077315127711</v>
      </c>
      <c r="BP19" s="2">
        <f t="shared" si="36"/>
        <v>39</v>
      </c>
      <c r="BQ19" s="5">
        <f t="shared" si="37"/>
        <v>69.347877295940208</v>
      </c>
      <c r="BR19" s="5">
        <f t="shared" si="38"/>
        <v>85.025924432755531</v>
      </c>
      <c r="BS19" s="5">
        <f t="shared" si="39"/>
        <v>98.557648462336317</v>
      </c>
    </row>
    <row r="20" spans="32:71">
      <c r="AF20" s="2">
        <f t="shared" si="40"/>
        <v>41</v>
      </c>
      <c r="AG20" s="5">
        <f t="shared" si="41"/>
        <v>6.5118532962359241</v>
      </c>
      <c r="AH20" s="5">
        <f t="shared" si="42"/>
        <v>6.6614383522359253</v>
      </c>
      <c r="AI20" s="5">
        <f t="shared" si="43"/>
        <v>7.1461462562359239</v>
      </c>
      <c r="AJ20" s="5">
        <f t="shared" si="44"/>
        <v>7.3122551869025916</v>
      </c>
      <c r="AK20" s="5">
        <f t="shared" si="45"/>
        <v>7.5374949735692587</v>
      </c>
      <c r="AL20" s="5">
        <f t="shared" si="46"/>
        <v>8.2856045895692585</v>
      </c>
      <c r="AM20" s="5">
        <f t="shared" si="47"/>
        <v>8.3561490802359266</v>
      </c>
      <c r="AN20" s="5">
        <f t="shared" si="11"/>
        <v>9.1952650295692564</v>
      </c>
      <c r="AO20" s="4">
        <f t="shared" si="12"/>
        <v>6.8981655735692584</v>
      </c>
      <c r="AP20" s="4">
        <f t="shared" si="13"/>
        <v>6.2558617602359252</v>
      </c>
      <c r="AQ20" s="4"/>
      <c r="AR20" s="2">
        <f t="shared" si="26"/>
        <v>41</v>
      </c>
      <c r="AS20" s="5">
        <f t="shared" si="14"/>
        <v>94.562210846478905</v>
      </c>
      <c r="AT20" s="5">
        <f t="shared" si="15"/>
        <v>92.438781512301162</v>
      </c>
      <c r="AU20" s="5">
        <f t="shared" si="16"/>
        <v>86.168855537018672</v>
      </c>
      <c r="AV20" s="5">
        <f t="shared" si="17"/>
        <v>84.211399720150808</v>
      </c>
      <c r="AW20" s="5">
        <f t="shared" si="18"/>
        <v>81.694945941490928</v>
      </c>
      <c r="AX20" s="5">
        <f t="shared" si="19"/>
        <v>74.318685829540925</v>
      </c>
      <c r="AY20" s="5">
        <f t="shared" si="20"/>
        <v>73.691270762083434</v>
      </c>
      <c r="AZ20" s="5">
        <f t="shared" si="21"/>
        <v>66.966557507570343</v>
      </c>
      <c r="BA20" s="5">
        <f t="shared" si="22"/>
        <v>89.26652134291767</v>
      </c>
      <c r="BB20" s="5">
        <f t="shared" si="23"/>
        <v>98.431721799552307</v>
      </c>
      <c r="BC20" s="5"/>
      <c r="BD20" s="2">
        <f t="shared" si="27"/>
        <v>65.600000000000009</v>
      </c>
      <c r="BE20" s="5">
        <f t="shared" si="28"/>
        <v>2.4851364820723245</v>
      </c>
      <c r="BF20" s="5">
        <f t="shared" si="29"/>
        <v>2.5422230383762439</v>
      </c>
      <c r="BG20" s="5">
        <f t="shared" si="30"/>
        <v>2.7272034488034085</v>
      </c>
      <c r="BH20" s="5">
        <f t="shared" si="31"/>
        <v>2.7905960568396448</v>
      </c>
      <c r="BI20" s="5">
        <f t="shared" si="32"/>
        <v>2.8765549360703973</v>
      </c>
      <c r="BJ20" s="5">
        <f t="shared" si="33"/>
        <v>3.1620580662446249</v>
      </c>
      <c r="BK20" s="5">
        <f t="shared" si="34"/>
        <v>3.1889801542262881</v>
      </c>
      <c r="BL20" s="5">
        <f t="shared" si="35"/>
        <v>3.5092142816723713</v>
      </c>
      <c r="BM20" s="5">
        <f t="shared" si="35"/>
        <v>2.6325658988911043</v>
      </c>
      <c r="BN20" s="5">
        <f t="shared" si="35"/>
        <v>2.3874417281713023</v>
      </c>
      <c r="BP20" s="2">
        <f t="shared" si="36"/>
        <v>41</v>
      </c>
      <c r="BQ20" s="5">
        <f t="shared" si="37"/>
        <v>66.966557507570343</v>
      </c>
      <c r="BR20" s="5">
        <f t="shared" si="38"/>
        <v>81.756588457079374</v>
      </c>
      <c r="BS20" s="5">
        <f t="shared" si="39"/>
        <v>94.562210846478905</v>
      </c>
    </row>
    <row r="21" spans="32:71">
      <c r="AF21" s="2">
        <f t="shared" si="40"/>
        <v>43</v>
      </c>
      <c r="AG21" s="5">
        <f t="shared" si="41"/>
        <v>7.1231020482359249</v>
      </c>
      <c r="AH21" s="5">
        <f t="shared" si="42"/>
        <v>7.2806178135692585</v>
      </c>
      <c r="AI21" s="5">
        <f t="shared" si="43"/>
        <v>7.8253230082359249</v>
      </c>
      <c r="AJ21" s="5">
        <f t="shared" si="44"/>
        <v>8.0002402429025921</v>
      </c>
      <c r="AK21" s="5">
        <f t="shared" si="45"/>
        <v>8.2143206162359252</v>
      </c>
      <c r="AL21" s="5">
        <f t="shared" si="46"/>
        <v>9.0376265949025907</v>
      </c>
      <c r="AM21" s="5">
        <f t="shared" si="47"/>
        <v>9.0743011229025914</v>
      </c>
      <c r="AN21" s="5">
        <f t="shared" si="11"/>
        <v>9.9932201815692565</v>
      </c>
      <c r="AO21" s="4">
        <f t="shared" si="12"/>
        <v>7.524973856235925</v>
      </c>
      <c r="AP21" s="4">
        <f t="shared" si="13"/>
        <v>6.8758080162359247</v>
      </c>
      <c r="AQ21" s="4"/>
      <c r="AR21" s="2">
        <f t="shared" si="26"/>
        <v>43</v>
      </c>
      <c r="AS21" s="5">
        <f t="shared" si="14"/>
        <v>90.66458080015002</v>
      </c>
      <c r="AT21" s="5">
        <f t="shared" si="15"/>
        <v>88.703057588926782</v>
      </c>
      <c r="AU21" s="5">
        <f t="shared" si="16"/>
        <v>82.528613901343206</v>
      </c>
      <c r="AV21" s="5">
        <f t="shared" si="17"/>
        <v>80.724208472730894</v>
      </c>
      <c r="AW21" s="5">
        <f t="shared" si="18"/>
        <v>78.620386441153201</v>
      </c>
      <c r="AX21" s="5">
        <f t="shared" si="19"/>
        <v>71.458258915482546</v>
      </c>
      <c r="AY21" s="5">
        <f t="shared" si="20"/>
        <v>71.169454534634639</v>
      </c>
      <c r="AZ21" s="5">
        <f t="shared" si="21"/>
        <v>64.62512077849432</v>
      </c>
      <c r="BA21" s="5">
        <f t="shared" si="22"/>
        <v>85.822631883938925</v>
      </c>
      <c r="BB21" s="5">
        <f t="shared" si="23"/>
        <v>93.925406246805366</v>
      </c>
      <c r="BC21" s="5"/>
      <c r="BD21" s="2">
        <f t="shared" si="27"/>
        <v>68.8</v>
      </c>
      <c r="BE21" s="5">
        <f t="shared" si="28"/>
        <v>2.5919713952905759</v>
      </c>
      <c r="BF21" s="5">
        <f t="shared" si="29"/>
        <v>2.649288608393316</v>
      </c>
      <c r="BG21" s="5">
        <f t="shared" si="30"/>
        <v>2.8474972363030955</v>
      </c>
      <c r="BH21" s="5">
        <f t="shared" si="31"/>
        <v>2.9111465376509003</v>
      </c>
      <c r="BI21" s="5">
        <f t="shared" si="32"/>
        <v>2.9890466154843418</v>
      </c>
      <c r="BJ21" s="5">
        <f t="shared" si="33"/>
        <v>3.2886331624444827</v>
      </c>
      <c r="BK21" s="5">
        <f t="shared" si="34"/>
        <v>3.3019783773337363</v>
      </c>
      <c r="BL21" s="5">
        <f t="shared" si="35"/>
        <v>3.6363568403295323</v>
      </c>
      <c r="BM21" s="5">
        <f t="shared" si="35"/>
        <v>2.7382054691331192</v>
      </c>
      <c r="BN21" s="5">
        <f t="shared" si="35"/>
        <v>2.5019854519712861</v>
      </c>
      <c r="BP21" s="2">
        <f t="shared" si="36"/>
        <v>43</v>
      </c>
      <c r="BQ21" s="5">
        <f t="shared" si="37"/>
        <v>64.62512077849432</v>
      </c>
      <c r="BR21" s="5">
        <f t="shared" si="38"/>
        <v>78.561710179114442</v>
      </c>
      <c r="BS21" s="5">
        <f t="shared" si="39"/>
        <v>90.66458080015002</v>
      </c>
    </row>
    <row r="22" spans="32:71">
      <c r="AF22" s="2">
        <f t="shared" si="40"/>
        <v>45</v>
      </c>
      <c r="AG22" s="5">
        <f t="shared" si="41"/>
        <v>7.778614544235924</v>
      </c>
      <c r="AH22" s="5">
        <f t="shared" si="42"/>
        <v>7.9440585442359248</v>
      </c>
      <c r="AI22" s="5">
        <f t="shared" si="43"/>
        <v>8.5536825442359241</v>
      </c>
      <c r="AJ22" s="5">
        <f t="shared" si="44"/>
        <v>8.7374055442359264</v>
      </c>
      <c r="AK22" s="5">
        <f t="shared" si="45"/>
        <v>8.9370855442359254</v>
      </c>
      <c r="AL22" s="5">
        <f t="shared" si="46"/>
        <v>9.8406915442359235</v>
      </c>
      <c r="AM22" s="5">
        <f t="shared" si="47"/>
        <v>9.8383875442359265</v>
      </c>
      <c r="AN22" s="5">
        <f t="shared" si="11"/>
        <v>10.842214544235924</v>
      </c>
      <c r="AO22" s="4">
        <f t="shared" si="12"/>
        <v>8.1944385442359255</v>
      </c>
      <c r="AP22" s="4">
        <f t="shared" si="13"/>
        <v>7.5460725442359244</v>
      </c>
      <c r="AQ22" s="4"/>
      <c r="AR22" s="2">
        <f t="shared" si="26"/>
        <v>45</v>
      </c>
      <c r="AS22" s="5">
        <f t="shared" si="14"/>
        <v>86.885765345040312</v>
      </c>
      <c r="AT22" s="5">
        <f t="shared" si="15"/>
        <v>85.076271056736644</v>
      </c>
      <c r="AU22" s="5">
        <f t="shared" si="16"/>
        <v>79.012854931755243</v>
      </c>
      <c r="AV22" s="5">
        <f t="shared" si="17"/>
        <v>77.351437400757888</v>
      </c>
      <c r="AW22" s="5">
        <f t="shared" si="18"/>
        <v>75.623185506588086</v>
      </c>
      <c r="AX22" s="5">
        <f t="shared" si="19"/>
        <v>68.679205619027073</v>
      </c>
      <c r="AY22" s="5">
        <f t="shared" si="20"/>
        <v>68.695289239339303</v>
      </c>
      <c r="AZ22" s="5">
        <f t="shared" si="21"/>
        <v>62.335132296317141</v>
      </c>
      <c r="BA22" s="5">
        <f t="shared" si="22"/>
        <v>82.476776700632215</v>
      </c>
      <c r="BB22" s="5">
        <f t="shared" si="23"/>
        <v>89.563262748679719</v>
      </c>
      <c r="BC22" s="5"/>
      <c r="BD22" s="2">
        <f t="shared" si="27"/>
        <v>72</v>
      </c>
      <c r="BE22" s="5">
        <f t="shared" si="28"/>
        <v>2.7047008110795732</v>
      </c>
      <c r="BF22" s="5">
        <f t="shared" si="29"/>
        <v>2.7622273176886241</v>
      </c>
      <c r="BG22" s="5">
        <f t="shared" si="30"/>
        <v>2.974199580599556</v>
      </c>
      <c r="BH22" s="5">
        <f t="shared" si="31"/>
        <v>3.0380818753563004</v>
      </c>
      <c r="BI22" s="5">
        <f t="shared" si="32"/>
        <v>3.1075125760145008</v>
      </c>
      <c r="BJ22" s="5">
        <f t="shared" si="33"/>
        <v>3.4217052728241657</v>
      </c>
      <c r="BK22" s="5">
        <f t="shared" si="34"/>
        <v>3.4209041493550334</v>
      </c>
      <c r="BL22" s="5">
        <f t="shared" si="35"/>
        <v>3.7699446739424691</v>
      </c>
      <c r="BM22" s="5">
        <f t="shared" si="35"/>
        <v>2.8492869071858218</v>
      </c>
      <c r="BN22" s="5">
        <f t="shared" si="35"/>
        <v>2.6238436696910554</v>
      </c>
      <c r="BP22" s="2">
        <f t="shared" si="36"/>
        <v>45</v>
      </c>
      <c r="BQ22" s="5">
        <f t="shared" si="37"/>
        <v>62.335132296317141</v>
      </c>
      <c r="BR22" s="5">
        <f t="shared" si="38"/>
        <v>75.457392674445217</v>
      </c>
      <c r="BS22" s="5">
        <f t="shared" si="39"/>
        <v>86.885765345040312</v>
      </c>
    </row>
    <row r="23" spans="32:71">
      <c r="AF23" s="2">
        <f t="shared" si="40"/>
        <v>47</v>
      </c>
      <c r="AG23" s="5">
        <f t="shared" si="41"/>
        <v>8.480164480235926</v>
      </c>
      <c r="AH23" s="5">
        <f t="shared" si="42"/>
        <v>8.6535260482359249</v>
      </c>
      <c r="AI23" s="5">
        <f t="shared" si="43"/>
        <v>9.3331956802359244</v>
      </c>
      <c r="AJ23" s="5">
        <f t="shared" si="44"/>
        <v>9.5257128189025924</v>
      </c>
      <c r="AK23" s="5">
        <f t="shared" si="45"/>
        <v>9.7075940455692571</v>
      </c>
      <c r="AL23" s="5">
        <f t="shared" si="46"/>
        <v>10.696804173569259</v>
      </c>
      <c r="AM23" s="5">
        <f t="shared" si="47"/>
        <v>10.650194712235923</v>
      </c>
      <c r="AN23" s="5">
        <f t="shared" si="11"/>
        <v>11.744233013569255</v>
      </c>
      <c r="AO23" s="4">
        <f t="shared" si="12"/>
        <v>8.908159765569259</v>
      </c>
      <c r="AP23" s="4">
        <f t="shared" si="13"/>
        <v>8.2689735522359253</v>
      </c>
      <c r="AQ23" s="4"/>
      <c r="AR23" s="2">
        <f t="shared" si="26"/>
        <v>47</v>
      </c>
      <c r="AS23" s="5">
        <f t="shared" si="14"/>
        <v>83.239976824171421</v>
      </c>
      <c r="AT23" s="5">
        <f t="shared" si="15"/>
        <v>81.572377648750461</v>
      </c>
      <c r="AU23" s="5">
        <f t="shared" si="16"/>
        <v>75.632047048450687</v>
      </c>
      <c r="AV23" s="5">
        <f t="shared" si="17"/>
        <v>74.103503666334746</v>
      </c>
      <c r="AW23" s="5">
        <f t="shared" si="18"/>
        <v>72.715102371033126</v>
      </c>
      <c r="AX23" s="5">
        <f t="shared" si="19"/>
        <v>65.990615827499312</v>
      </c>
      <c r="AY23" s="5">
        <f t="shared" si="20"/>
        <v>66.279416843807581</v>
      </c>
      <c r="AZ23" s="5">
        <f t="shared" si="21"/>
        <v>60.105133641713188</v>
      </c>
      <c r="BA23" s="5">
        <f t="shared" si="22"/>
        <v>79.240686446634655</v>
      </c>
      <c r="BB23" s="5">
        <f t="shared" si="23"/>
        <v>85.365939356418465</v>
      </c>
      <c r="BC23" s="5"/>
      <c r="BD23" s="2">
        <f t="shared" si="27"/>
        <v>75.2</v>
      </c>
      <c r="BE23" s="5">
        <f t="shared" si="28"/>
        <v>2.8231627274043181</v>
      </c>
      <c r="BF23" s="5">
        <f t="shared" si="29"/>
        <v>2.88087716422717</v>
      </c>
      <c r="BG23" s="5">
        <f t="shared" si="30"/>
        <v>3.10714847965779</v>
      </c>
      <c r="BH23" s="5">
        <f t="shared" si="31"/>
        <v>3.171240067920845</v>
      </c>
      <c r="BI23" s="5">
        <f t="shared" si="32"/>
        <v>3.2317908156258732</v>
      </c>
      <c r="BJ23" s="5">
        <f t="shared" si="33"/>
        <v>3.5611123953486712</v>
      </c>
      <c r="BK23" s="5">
        <f t="shared" si="34"/>
        <v>3.5455954682551769</v>
      </c>
      <c r="BL23" s="5">
        <f t="shared" si="35"/>
        <v>3.9098157804761806</v>
      </c>
      <c r="BM23" s="5">
        <f t="shared" si="35"/>
        <v>2.9656482110142099</v>
      </c>
      <c r="BN23" s="5">
        <f t="shared" si="35"/>
        <v>2.7528543792956097</v>
      </c>
      <c r="BP23" s="2">
        <f t="shared" si="36"/>
        <v>47</v>
      </c>
      <c r="BQ23" s="5">
        <f t="shared" si="37"/>
        <v>60.105133641713188</v>
      </c>
      <c r="BR23" s="5">
        <f t="shared" si="38"/>
        <v>72.454771733970077</v>
      </c>
      <c r="BS23" s="5">
        <f t="shared" si="39"/>
        <v>83.239976824171421</v>
      </c>
    </row>
    <row r="24" spans="32:71">
      <c r="AF24" s="2">
        <f t="shared" si="40"/>
        <v>49</v>
      </c>
      <c r="AG24" s="5">
        <f t="shared" si="41"/>
        <v>9.2295255522359252</v>
      </c>
      <c r="AH24" s="5">
        <f t="shared" si="42"/>
        <v>9.4107858295692566</v>
      </c>
      <c r="AI24" s="5">
        <f t="shared" si="43"/>
        <v>10.165833232235924</v>
      </c>
      <c r="AJ24" s="5">
        <f t="shared" si="44"/>
        <v>10.367123794902591</v>
      </c>
      <c r="AK24" s="5">
        <f t="shared" si="45"/>
        <v>10.527650408235925</v>
      </c>
      <c r="AL24" s="5">
        <f t="shared" si="46"/>
        <v>11.607969218902591</v>
      </c>
      <c r="AM24" s="5">
        <f t="shared" si="47"/>
        <v>11.511508994902591</v>
      </c>
      <c r="AN24" s="5">
        <f t="shared" si="11"/>
        <v>12.701260485569257</v>
      </c>
      <c r="AO24" s="4">
        <f t="shared" si="12"/>
        <v>9.6677376482359243</v>
      </c>
      <c r="AP24" s="4">
        <f t="shared" si="13"/>
        <v>9.0468292482359249</v>
      </c>
      <c r="AQ24" s="4"/>
      <c r="AR24" s="2">
        <f t="shared" si="26"/>
        <v>49</v>
      </c>
      <c r="AS24" s="5">
        <f t="shared" si="14"/>
        <v>79.736115083588047</v>
      </c>
      <c r="AT24" s="5">
        <f t="shared" si="15"/>
        <v>78.20032512988179</v>
      </c>
      <c r="AU24" s="5">
        <f t="shared" si="16"/>
        <v>72.392148758290887</v>
      </c>
      <c r="AV24" s="5">
        <f t="shared" si="17"/>
        <v>70.986565431180409</v>
      </c>
      <c r="AW24" s="5">
        <f t="shared" si="18"/>
        <v>69.904155539233599</v>
      </c>
      <c r="AX24" s="5">
        <f t="shared" si="19"/>
        <v>63.398385860776266</v>
      </c>
      <c r="AY24" s="5">
        <f t="shared" si="20"/>
        <v>63.929630070729701</v>
      </c>
      <c r="AZ24" s="5">
        <f t="shared" si="21"/>
        <v>57.941218703146426</v>
      </c>
      <c r="BA24" s="5">
        <f t="shared" si="22"/>
        <v>76.121895150339029</v>
      </c>
      <c r="BB24" s="5">
        <f t="shared" si="23"/>
        <v>81.346347035730915</v>
      </c>
      <c r="BC24" s="5"/>
      <c r="BD24" s="2">
        <f t="shared" si="27"/>
        <v>78.400000000000006</v>
      </c>
      <c r="BE24" s="5">
        <f t="shared" si="28"/>
        <v>2.9472215915416435</v>
      </c>
      <c r="BF24" s="5">
        <f t="shared" si="29"/>
        <v>3.0051025952857855</v>
      </c>
      <c r="BG24" s="5">
        <f t="shared" si="30"/>
        <v>3.2462083807546334</v>
      </c>
      <c r="BH24" s="5">
        <f t="shared" si="31"/>
        <v>3.3104855626213703</v>
      </c>
      <c r="BI24" s="5">
        <f t="shared" si="32"/>
        <v>3.361745781595296</v>
      </c>
      <c r="BJ24" s="5">
        <f t="shared" si="33"/>
        <v>3.7067189772948361</v>
      </c>
      <c r="BK24" s="5">
        <f t="shared" si="34"/>
        <v>3.6759167813110056</v>
      </c>
      <c r="BL24" s="5">
        <f t="shared" si="35"/>
        <v>4.0558346072075047</v>
      </c>
      <c r="BM24" s="5">
        <f t="shared" si="35"/>
        <v>3.0871538278951185</v>
      </c>
      <c r="BN24" s="5">
        <f t="shared" si="35"/>
        <v>2.8888820280617837</v>
      </c>
      <c r="BP24" s="2">
        <f t="shared" si="36"/>
        <v>49</v>
      </c>
      <c r="BQ24" s="5">
        <f t="shared" si="37"/>
        <v>57.941218703146426</v>
      </c>
      <c r="BR24" s="5">
        <f t="shared" si="38"/>
        <v>69.561068072103396</v>
      </c>
      <c r="BS24" s="5">
        <f t="shared" si="39"/>
        <v>79.736115083588047</v>
      </c>
    </row>
    <row r="25" spans="32:71">
      <c r="AF25" s="2">
        <f t="shared" si="40"/>
        <v>51</v>
      </c>
      <c r="AG25" s="5">
        <f t="shared" si="41"/>
        <v>10.028471456235925</v>
      </c>
      <c r="AH25" s="5">
        <f t="shared" si="42"/>
        <v>10.217603392235924</v>
      </c>
      <c r="AI25" s="5">
        <f t="shared" si="43"/>
        <v>11.053566016235923</v>
      </c>
      <c r="AJ25" s="5">
        <f t="shared" si="44"/>
        <v>11.263600200235924</v>
      </c>
      <c r="AK25" s="5">
        <f t="shared" si="45"/>
        <v>11.399058920235925</v>
      </c>
      <c r="AL25" s="5">
        <f t="shared" si="46"/>
        <v>12.576191416235924</v>
      </c>
      <c r="AM25" s="5">
        <f t="shared" si="47"/>
        <v>12.424116760235925</v>
      </c>
      <c r="AN25" s="5">
        <f t="shared" si="11"/>
        <v>13.715281856235922</v>
      </c>
      <c r="AO25" s="4">
        <f t="shared" si="12"/>
        <v>10.474772320235925</v>
      </c>
      <c r="AP25" s="4">
        <f t="shared" si="13"/>
        <v>9.8819578402359234</v>
      </c>
      <c r="AQ25" s="4"/>
      <c r="AR25" s="2">
        <f t="shared" si="26"/>
        <v>51</v>
      </c>
      <c r="AS25" s="5">
        <f t="shared" si="14"/>
        <v>76.378970787587633</v>
      </c>
      <c r="AT25" s="5">
        <f t="shared" si="15"/>
        <v>74.965165410710242</v>
      </c>
      <c r="AU25" s="5">
        <f t="shared" si="16"/>
        <v>69.295675918063083</v>
      </c>
      <c r="AV25" s="5">
        <f t="shared" si="17"/>
        <v>68.003508184173342</v>
      </c>
      <c r="AW25" s="5">
        <f t="shared" si="18"/>
        <v>67.195400406277315</v>
      </c>
      <c r="AX25" s="5">
        <f t="shared" si="19"/>
        <v>60.905905695037092</v>
      </c>
      <c r="AY25" s="5">
        <f t="shared" si="20"/>
        <v>61.651410976071269</v>
      </c>
      <c r="AZ25" s="5">
        <f t="shared" si="21"/>
        <v>55.847509109099313</v>
      </c>
      <c r="BA25" s="5">
        <f t="shared" si="22"/>
        <v>73.124675647627654</v>
      </c>
      <c r="BB25" s="5">
        <f t="shared" si="23"/>
        <v>77.511394076309216</v>
      </c>
      <c r="BC25" s="5"/>
      <c r="BD25" s="2">
        <f t="shared" si="27"/>
        <v>81.600000000000009</v>
      </c>
      <c r="BE25" s="5">
        <f t="shared" si="28"/>
        <v>3.0767631139406491</v>
      </c>
      <c r="BF25" s="5">
        <f t="shared" si="29"/>
        <v>3.1347893213135718</v>
      </c>
      <c r="BG25" s="5">
        <f t="shared" si="30"/>
        <v>3.3912649943391822</v>
      </c>
      <c r="BH25" s="5">
        <f t="shared" si="31"/>
        <v>3.4557040699069734</v>
      </c>
      <c r="BI25" s="5">
        <f t="shared" si="32"/>
        <v>3.4972631843718665</v>
      </c>
      <c r="BJ25" s="5">
        <f t="shared" si="33"/>
        <v>3.8584107291117573</v>
      </c>
      <c r="BK25" s="5">
        <f t="shared" si="34"/>
        <v>3.8117537989716155</v>
      </c>
      <c r="BL25" s="5">
        <f t="shared" si="35"/>
        <v>4.207886864585535</v>
      </c>
      <c r="BM25" s="5">
        <f t="shared" si="35"/>
        <v>3.2136894682776482</v>
      </c>
      <c r="BN25" s="5">
        <f t="shared" si="35"/>
        <v>3.0318123264386752</v>
      </c>
      <c r="BP25" s="2">
        <f t="shared" si="36"/>
        <v>51</v>
      </c>
      <c r="BQ25" s="5">
        <f t="shared" si="37"/>
        <v>55.847509109099313</v>
      </c>
      <c r="BR25" s="5">
        <f t="shared" si="38"/>
        <v>66.780443310877402</v>
      </c>
      <c r="BS25" s="5">
        <f t="shared" si="39"/>
        <v>76.378970787587633</v>
      </c>
    </row>
    <row r="26" spans="32:71">
      <c r="AF26" s="2">
        <f t="shared" si="40"/>
        <v>53</v>
      </c>
      <c r="AG26" s="5">
        <f t="shared" si="41"/>
        <v>10.878775888235925</v>
      </c>
      <c r="AH26" s="5">
        <f t="shared" si="42"/>
        <v>11.075744240235926</v>
      </c>
      <c r="AI26" s="5">
        <f t="shared" si="43"/>
        <v>11.998364848235925</v>
      </c>
      <c r="AJ26" s="5">
        <f t="shared" si="44"/>
        <v>12.217103762902594</v>
      </c>
      <c r="AK26" s="5">
        <f t="shared" si="45"/>
        <v>12.323623869569257</v>
      </c>
      <c r="AL26" s="5">
        <f t="shared" si="46"/>
        <v>13.603475501569257</v>
      </c>
      <c r="AM26" s="5">
        <f t="shared" si="47"/>
        <v>13.389804376235926</v>
      </c>
      <c r="AN26" s="5">
        <f t="shared" si="11"/>
        <v>14.788282021569257</v>
      </c>
      <c r="AO26" s="4">
        <f t="shared" si="12"/>
        <v>11.330863909569258</v>
      </c>
      <c r="AP26" s="4">
        <f t="shared" si="13"/>
        <v>10.776677536235924</v>
      </c>
      <c r="AQ26" s="4"/>
      <c r="AR26" s="2">
        <f t="shared" si="26"/>
        <v>53</v>
      </c>
      <c r="AS26" s="5">
        <f t="shared" si="14"/>
        <v>73.170194273491731</v>
      </c>
      <c r="AT26" s="5">
        <f t="shared" si="15"/>
        <v>71.868953267111962</v>
      </c>
      <c r="AU26" s="5">
        <f t="shared" si="16"/>
        <v>66.342552111759915</v>
      </c>
      <c r="AV26" s="5">
        <f t="shared" si="17"/>
        <v>65.15473394087654</v>
      </c>
      <c r="AW26" s="5">
        <f t="shared" si="18"/>
        <v>64.591564431430712</v>
      </c>
      <c r="AX26" s="5">
        <f t="shared" si="19"/>
        <v>58.514615997079254</v>
      </c>
      <c r="AY26" s="5">
        <f t="shared" si="20"/>
        <v>59.44837749928115</v>
      </c>
      <c r="AZ26" s="5">
        <f t="shared" si="21"/>
        <v>53.826546182917092</v>
      </c>
      <c r="BA26" s="5">
        <f t="shared" si="22"/>
        <v>70.250790368045301</v>
      </c>
      <c r="BB26" s="5">
        <f t="shared" si="23"/>
        <v>73.863409434261271</v>
      </c>
      <c r="BC26" s="5"/>
      <c r="BD26" s="2">
        <f t="shared" si="27"/>
        <v>84.800000000000011</v>
      </c>
      <c r="BE26" s="5">
        <f t="shared" si="28"/>
        <v>3.2116902563033967</v>
      </c>
      <c r="BF26" s="5">
        <f t="shared" si="29"/>
        <v>3.2698403040125901</v>
      </c>
      <c r="BG26" s="5">
        <f t="shared" si="30"/>
        <v>3.5422212821135015</v>
      </c>
      <c r="BH26" s="5">
        <f t="shared" si="31"/>
        <v>3.6067985514797192</v>
      </c>
      <c r="BI26" s="5">
        <f t="shared" si="32"/>
        <v>3.6382459856576461</v>
      </c>
      <c r="BJ26" s="5">
        <f t="shared" si="33"/>
        <v>4.0160906125014986</v>
      </c>
      <c r="BK26" s="5">
        <f t="shared" si="34"/>
        <v>3.9530094829390694</v>
      </c>
      <c r="BL26" s="5">
        <f t="shared" si="35"/>
        <v>4.3658755143123384</v>
      </c>
      <c r="BM26" s="5">
        <f t="shared" si="35"/>
        <v>3.3451580938638594</v>
      </c>
      <c r="BN26" s="5">
        <f t="shared" si="35"/>
        <v>3.1815482361283491</v>
      </c>
      <c r="BP26" s="2">
        <f t="shared" si="36"/>
        <v>53</v>
      </c>
      <c r="BQ26" s="5">
        <f t="shared" si="37"/>
        <v>53.826546182917092</v>
      </c>
      <c r="BR26" s="5">
        <f t="shared" si="38"/>
        <v>64.114692212993546</v>
      </c>
      <c r="BS26" s="5">
        <f t="shared" si="39"/>
        <v>73.170194273491731</v>
      </c>
    </row>
    <row r="27" spans="32:71">
      <c r="AF27" s="2">
        <f t="shared" si="40"/>
        <v>55</v>
      </c>
      <c r="AG27" s="5">
        <f t="shared" si="41"/>
        <v>11.782212544235927</v>
      </c>
      <c r="AH27" s="5">
        <f t="shared" si="42"/>
        <v>11.986973877569257</v>
      </c>
      <c r="AI27" s="5">
        <f t="shared" si="43"/>
        <v>13.002200544235924</v>
      </c>
      <c r="AJ27" s="5">
        <f t="shared" si="44"/>
        <v>13.22959621090259</v>
      </c>
      <c r="AK27" s="5">
        <f t="shared" si="45"/>
        <v>13.303149544235925</v>
      </c>
      <c r="AL27" s="5">
        <f t="shared" si="46"/>
        <v>14.691826210902592</v>
      </c>
      <c r="AM27" s="5">
        <f t="shared" si="47"/>
        <v>14.41035821090259</v>
      </c>
      <c r="AN27" s="5">
        <f t="shared" si="11"/>
        <v>15.922245877569258</v>
      </c>
      <c r="AO27" s="4">
        <f t="shared" si="12"/>
        <v>12.237612544235924</v>
      </c>
      <c r="AP27" s="4">
        <f t="shared" si="13"/>
        <v>11.733306544235925</v>
      </c>
      <c r="AQ27" s="4"/>
      <c r="AR27" s="2">
        <f t="shared" si="26"/>
        <v>55</v>
      </c>
      <c r="AS27" s="5">
        <f t="shared" si="14"/>
        <v>70.109069828664232</v>
      </c>
      <c r="AT27" s="5">
        <f t="shared" si="15"/>
        <v>68.911467601154584</v>
      </c>
      <c r="AU27" s="5">
        <f t="shared" si="16"/>
        <v>63.530781515763991</v>
      </c>
      <c r="AV27" s="5">
        <f t="shared" si="17"/>
        <v>62.438788669850375</v>
      </c>
      <c r="AW27" s="5">
        <f t="shared" si="18"/>
        <v>62.09356357704872</v>
      </c>
      <c r="AX27" s="5">
        <f t="shared" si="19"/>
        <v>56.224457745559761</v>
      </c>
      <c r="AY27" s="5">
        <f t="shared" si="20"/>
        <v>57.322652907755945</v>
      </c>
      <c r="AZ27" s="5">
        <f t="shared" si="21"/>
        <v>51.87961348867865</v>
      </c>
      <c r="BA27" s="5">
        <f t="shared" si="22"/>
        <v>67.500091134122059</v>
      </c>
      <c r="BB27" s="5">
        <f t="shared" si="23"/>
        <v>70.401293862538566</v>
      </c>
      <c r="BC27" s="5"/>
      <c r="BD27" s="2">
        <f t="shared" si="27"/>
        <v>88</v>
      </c>
      <c r="BE27" s="5">
        <f t="shared" si="28"/>
        <v>3.3519200949934693</v>
      </c>
      <c r="BF27" s="5">
        <f t="shared" si="29"/>
        <v>3.4101726197464219</v>
      </c>
      <c r="BG27" s="5">
        <f t="shared" si="30"/>
        <v>3.6989943204411722</v>
      </c>
      <c r="BH27" s="5">
        <f t="shared" si="31"/>
        <v>3.7636860837031856</v>
      </c>
      <c r="BI27" s="5">
        <f t="shared" si="32"/>
        <v>3.7846112618162193</v>
      </c>
      <c r="BJ27" s="5">
        <f t="shared" si="33"/>
        <v>4.179675703827642</v>
      </c>
      <c r="BK27" s="5">
        <f t="shared" si="34"/>
        <v>4.0996009095769486</v>
      </c>
      <c r="BL27" s="5">
        <f t="shared" si="35"/>
        <v>4.5297176327514954</v>
      </c>
      <c r="BM27" s="5">
        <f t="shared" si="35"/>
        <v>3.4814767810173346</v>
      </c>
      <c r="BN27" s="5">
        <f t="shared" si="35"/>
        <v>3.3380068334943847</v>
      </c>
      <c r="BP27" s="2">
        <f t="shared" si="36"/>
        <v>55</v>
      </c>
      <c r="BQ27" s="5">
        <f t="shared" si="37"/>
        <v>51.87961348867865</v>
      </c>
      <c r="BR27" s="5">
        <f t="shared" si="38"/>
        <v>61.563799416809537</v>
      </c>
      <c r="BS27" s="5">
        <f t="shared" si="39"/>
        <v>70.109069828664232</v>
      </c>
    </row>
    <row r="28" spans="32:71">
      <c r="AF28" s="2">
        <f t="shared" si="40"/>
        <v>57</v>
      </c>
      <c r="AG28" s="5">
        <f t="shared" si="41"/>
        <v>12.740555120235925</v>
      </c>
      <c r="AH28" s="5">
        <f t="shared" si="42"/>
        <v>12.953057808235926</v>
      </c>
      <c r="AI28" s="5">
        <f t="shared" si="43"/>
        <v>14.067043920235925</v>
      </c>
      <c r="AJ28" s="5">
        <f t="shared" si="44"/>
        <v>14.303039272235925</v>
      </c>
      <c r="AK28" s="5">
        <f t="shared" si="45"/>
        <v>14.339440232235924</v>
      </c>
      <c r="AL28" s="5">
        <f t="shared" si="46"/>
        <v>15.843248280235924</v>
      </c>
      <c r="AM28" s="5">
        <f t="shared" si="47"/>
        <v>15.487564632235925</v>
      </c>
      <c r="AN28" s="5">
        <f t="shared" si="11"/>
        <v>17.119158320235925</v>
      </c>
      <c r="AO28" s="4">
        <f t="shared" si="12"/>
        <v>13.196618352235925</v>
      </c>
      <c r="AP28" s="4">
        <f t="shared" si="13"/>
        <v>12.754163072235924</v>
      </c>
      <c r="AQ28" s="4"/>
      <c r="AR28" s="8">
        <f t="shared" si="26"/>
        <v>57</v>
      </c>
      <c r="AS28" s="9">
        <f t="shared" si="14"/>
        <v>67.193130183180557</v>
      </c>
      <c r="AT28" s="9">
        <f t="shared" si="15"/>
        <v>66.09078655201256</v>
      </c>
      <c r="AU28" s="9">
        <f t="shared" si="16"/>
        <v>60.856977745587535</v>
      </c>
      <c r="AV28" s="9">
        <f t="shared" si="17"/>
        <v>59.852858018907874</v>
      </c>
      <c r="AW28" s="9">
        <f t="shared" si="18"/>
        <v>59.700920324315433</v>
      </c>
      <c r="AX28" s="9">
        <f t="shared" si="19"/>
        <v>54.034233615333598</v>
      </c>
      <c r="AY28" s="9">
        <f t="shared" si="20"/>
        <v>55.27517070167081</v>
      </c>
      <c r="AZ28" s="9">
        <f t="shared" si="21"/>
        <v>50.007001675313802</v>
      </c>
      <c r="BA28" s="9">
        <f t="shared" si="22"/>
        <v>64.870996186303557</v>
      </c>
      <c r="BB28" s="9">
        <f t="shared" si="23"/>
        <v>67.121439011828599</v>
      </c>
      <c r="BC28" s="9"/>
      <c r="BD28" s="2">
        <f t="shared" si="27"/>
        <v>91.2</v>
      </c>
      <c r="BE28" s="5">
        <f t="shared" si="28"/>
        <v>3.497381344779559</v>
      </c>
      <c r="BF28" s="5">
        <f t="shared" si="29"/>
        <v>3.5557149832837616</v>
      </c>
      <c r="BG28" s="5">
        <f t="shared" si="30"/>
        <v>3.8615128240908874</v>
      </c>
      <c r="BH28" s="5">
        <f t="shared" si="31"/>
        <v>3.9262953813460686</v>
      </c>
      <c r="BI28" s="5">
        <f t="shared" si="32"/>
        <v>3.9362877276162771</v>
      </c>
      <c r="BJ28" s="5">
        <f t="shared" si="33"/>
        <v>4.3490947178588781</v>
      </c>
      <c r="BK28" s="5">
        <f t="shared" si="34"/>
        <v>4.2514567936539471</v>
      </c>
      <c r="BL28" s="5">
        <f t="shared" si="35"/>
        <v>4.6993419346716978</v>
      </c>
      <c r="BM28" s="5">
        <f t="shared" si="35"/>
        <v>3.6225742445067675</v>
      </c>
      <c r="BN28" s="5">
        <f t="shared" si="35"/>
        <v>3.5011168333054763</v>
      </c>
      <c r="BP28" s="2">
        <f t="shared" si="36"/>
        <v>57</v>
      </c>
      <c r="BQ28" s="5">
        <f t="shared" si="37"/>
        <v>50.007001675313802</v>
      </c>
      <c r="BR28" s="5">
        <f t="shared" si="38"/>
        <v>59.126384852040275</v>
      </c>
      <c r="BS28" s="5">
        <f t="shared" si="39"/>
        <v>67.193130183180557</v>
      </c>
    </row>
    <row r="29" spans="32:71">
      <c r="AF29" s="2">
        <f t="shared" si="40"/>
        <v>59</v>
      </c>
      <c r="AG29" s="5">
        <f t="shared" si="41"/>
        <v>13.755577312235925</v>
      </c>
      <c r="AH29" s="5">
        <f t="shared" si="42"/>
        <v>13.975761536235924</v>
      </c>
      <c r="AI29" s="5">
        <f t="shared" si="43"/>
        <v>15.194865792235925</v>
      </c>
      <c r="AJ29" s="5">
        <f t="shared" si="44"/>
        <v>15.439394674902591</v>
      </c>
      <c r="AK29" s="5">
        <f t="shared" si="45"/>
        <v>15.434300221569256</v>
      </c>
      <c r="AL29" s="5">
        <f t="shared" si="46"/>
        <v>17.059746445569257</v>
      </c>
      <c r="AM29" s="5">
        <f t="shared" si="47"/>
        <v>16.623210008235922</v>
      </c>
      <c r="AN29" s="5">
        <f t="shared" si="11"/>
        <v>18.381004245569258</v>
      </c>
      <c r="AO29" s="4">
        <f t="shared" si="12"/>
        <v>14.209481461569258</v>
      </c>
      <c r="AP29" s="4">
        <f t="shared" si="13"/>
        <v>13.841565328235925</v>
      </c>
      <c r="AQ29" s="4"/>
      <c r="AR29" s="2">
        <f t="shared" si="26"/>
        <v>59</v>
      </c>
      <c r="AS29" s="5">
        <f t="shared" si="14"/>
        <v>64.418640925508711</v>
      </c>
      <c r="AT29" s="5">
        <f t="shared" si="15"/>
        <v>63.403743209449232</v>
      </c>
      <c r="AU29" s="5">
        <f t="shared" si="16"/>
        <v>58.316776713669697</v>
      </c>
      <c r="AV29" s="5">
        <f t="shared" si="17"/>
        <v>57.393156549098379</v>
      </c>
      <c r="AW29" s="5">
        <f t="shared" si="18"/>
        <v>57.412100508558453</v>
      </c>
      <c r="AX29" s="5">
        <f t="shared" si="19"/>
        <v>51.941897168708593</v>
      </c>
      <c r="AY29" s="5">
        <f t="shared" si="20"/>
        <v>53.305925580015938</v>
      </c>
      <c r="AZ29" s="5">
        <f t="shared" si="21"/>
        <v>48.208225391906886</v>
      </c>
      <c r="BA29" s="5">
        <f t="shared" si="22"/>
        <v>62.360867847048084</v>
      </c>
      <c r="BB29" s="5">
        <f t="shared" si="23"/>
        <v>64.018452724590333</v>
      </c>
      <c r="BC29" s="5"/>
      <c r="BD29" s="2">
        <f t="shared" si="27"/>
        <v>94.4</v>
      </c>
      <c r="BE29" s="5">
        <f t="shared" si="28"/>
        <v>3.6480123862244338</v>
      </c>
      <c r="BF29" s="5">
        <f t="shared" si="29"/>
        <v>3.7064057751873758</v>
      </c>
      <c r="BG29" s="5">
        <f t="shared" si="30"/>
        <v>4.029715173625414</v>
      </c>
      <c r="BH29" s="5">
        <f t="shared" si="31"/>
        <v>4.0945648249711359</v>
      </c>
      <c r="BI29" s="5">
        <f t="shared" si="32"/>
        <v>4.0932137636205876</v>
      </c>
      <c r="BJ29" s="5">
        <f t="shared" si="33"/>
        <v>4.5242860351579779</v>
      </c>
      <c r="BK29" s="5">
        <f t="shared" si="34"/>
        <v>4.4085155157328337</v>
      </c>
      <c r="BL29" s="5">
        <f t="shared" si="35"/>
        <v>4.8746868006357147</v>
      </c>
      <c r="BM29" s="5">
        <f t="shared" si="35"/>
        <v>3.7683888648949257</v>
      </c>
      <c r="BN29" s="5">
        <f t="shared" si="35"/>
        <v>3.6708166161243914</v>
      </c>
      <c r="BP29" s="2">
        <f t="shared" si="36"/>
        <v>59</v>
      </c>
      <c r="BQ29" s="5">
        <f t="shared" si="37"/>
        <v>48.208225391906886</v>
      </c>
      <c r="BR29" s="5">
        <f t="shared" si="38"/>
        <v>56.800058255864478</v>
      </c>
      <c r="BS29" s="5">
        <f t="shared" si="39"/>
        <v>64.418640925508711</v>
      </c>
    </row>
    <row r="30" spans="32:71">
      <c r="AF30" s="2">
        <f t="shared" si="40"/>
        <v>61</v>
      </c>
      <c r="AG30" s="5">
        <f t="shared" si="41"/>
        <v>14.829052816235924</v>
      </c>
      <c r="AH30" s="5">
        <f t="shared" si="42"/>
        <v>15.056850565569256</v>
      </c>
      <c r="AI30" s="5">
        <f t="shared" si="43"/>
        <v>16.387636976235925</v>
      </c>
      <c r="AJ30" s="5">
        <f t="shared" si="44"/>
        <v>16.640624146902589</v>
      </c>
      <c r="AK30" s="5">
        <f t="shared" si="45"/>
        <v>16.589533800235927</v>
      </c>
      <c r="AL30" s="5">
        <f t="shared" si="46"/>
        <v>18.343325442902589</v>
      </c>
      <c r="AM30" s="5">
        <f t="shared" si="47"/>
        <v>17.819080706902593</v>
      </c>
      <c r="AN30" s="5">
        <f t="shared" si="11"/>
        <v>19.709768549569258</v>
      </c>
      <c r="AO30" s="4">
        <f t="shared" si="12"/>
        <v>15.277802000235924</v>
      </c>
      <c r="AP30" s="4">
        <f t="shared" si="13"/>
        <v>14.997831520235925</v>
      </c>
      <c r="AQ30" s="4"/>
      <c r="AR30" s="2">
        <f t="shared" si="26"/>
        <v>61</v>
      </c>
      <c r="AS30" s="5">
        <f t="shared" si="14"/>
        <v>61.780979793728221</v>
      </c>
      <c r="AT30" s="5">
        <f t="shared" si="15"/>
        <v>60.846284447757164</v>
      </c>
      <c r="AU30" s="5">
        <f t="shared" si="16"/>
        <v>55.905156657334707</v>
      </c>
      <c r="AV30" s="5">
        <f t="shared" si="17"/>
        <v>55.055231361050168</v>
      </c>
      <c r="AW30" s="5">
        <f t="shared" si="18"/>
        <v>55.224783494938904</v>
      </c>
      <c r="AX30" s="5">
        <f t="shared" si="19"/>
        <v>49.944783199301455</v>
      </c>
      <c r="AY30" s="5">
        <f t="shared" si="20"/>
        <v>51.414179410787952</v>
      </c>
      <c r="AZ30" s="5">
        <f t="shared" si="21"/>
        <v>46.48220044268465</v>
      </c>
      <c r="BA30" s="5">
        <f t="shared" si="22"/>
        <v>59.966310100487803</v>
      </c>
      <c r="BB30" s="5">
        <f t="shared" si="23"/>
        <v>61.085725037241154</v>
      </c>
      <c r="BC30" s="5"/>
      <c r="BD30" s="2">
        <f t="shared" si="27"/>
        <v>97.600000000000009</v>
      </c>
      <c r="BE30" s="5">
        <f t="shared" si="28"/>
        <v>3.803759681128533</v>
      </c>
      <c r="BF30" s="5">
        <f t="shared" si="29"/>
        <v>3.8621914572577039</v>
      </c>
      <c r="BG30" s="5">
        <f t="shared" si="30"/>
        <v>4.203547830845193</v>
      </c>
      <c r="BH30" s="5">
        <f t="shared" si="31"/>
        <v>4.2684408763788255</v>
      </c>
      <c r="BI30" s="5">
        <f t="shared" si="32"/>
        <v>4.2553358316295915</v>
      </c>
      <c r="BJ30" s="5">
        <f t="shared" si="33"/>
        <v>4.7051961175253796</v>
      </c>
      <c r="BK30" s="5">
        <f t="shared" si="34"/>
        <v>4.5707235376140467</v>
      </c>
      <c r="BL30" s="5">
        <f t="shared" si="35"/>
        <v>5.0556986924439844</v>
      </c>
      <c r="BM30" s="5">
        <f t="shared" si="35"/>
        <v>3.9188671039822469</v>
      </c>
      <c r="BN30" s="5">
        <f t="shared" si="35"/>
        <v>3.8470526437515691</v>
      </c>
      <c r="BP30" s="2">
        <f t="shared" si="36"/>
        <v>61</v>
      </c>
      <c r="BQ30" s="5">
        <f t="shared" si="37"/>
        <v>46.48220044268465</v>
      </c>
      <c r="BR30" s="5">
        <f t="shared" si="38"/>
        <v>54.581699850947906</v>
      </c>
      <c r="BS30" s="5">
        <f t="shared" si="39"/>
        <v>61.780979793728221</v>
      </c>
    </row>
    <row r="31" spans="32:71">
      <c r="AF31" s="2">
        <f t="shared" si="40"/>
        <v>63</v>
      </c>
      <c r="AG31" s="5">
        <f t="shared" si="41"/>
        <v>15.962755328235925</v>
      </c>
      <c r="AH31" s="5">
        <f t="shared" si="42"/>
        <v>16.198090400235923</v>
      </c>
      <c r="AI31" s="5">
        <f t="shared" si="43"/>
        <v>17.647328288235922</v>
      </c>
      <c r="AJ31" s="5">
        <f t="shared" si="44"/>
        <v>17.908689416235923</v>
      </c>
      <c r="AK31" s="5">
        <f t="shared" si="45"/>
        <v>17.806945256235924</v>
      </c>
      <c r="AL31" s="5">
        <f t="shared" si="46"/>
        <v>19.69599000823592</v>
      </c>
      <c r="AM31" s="5">
        <f t="shared" si="47"/>
        <v>19.076963096235925</v>
      </c>
      <c r="AN31" s="5">
        <f t="shared" si="11"/>
        <v>21.107436128235921</v>
      </c>
      <c r="AO31" s="4">
        <f t="shared" si="12"/>
        <v>16.403180096235925</v>
      </c>
      <c r="AP31" s="4">
        <f t="shared" si="13"/>
        <v>16.225279856235925</v>
      </c>
      <c r="AQ31" s="4"/>
      <c r="AR31" s="2">
        <f t="shared" si="26"/>
        <v>63</v>
      </c>
      <c r="AS31" s="5">
        <f t="shared" si="14"/>
        <v>59.274931535555005</v>
      </c>
      <c r="AT31" s="5">
        <f t="shared" si="15"/>
        <v>58.413751610265059</v>
      </c>
      <c r="AU31" s="5">
        <f t="shared" si="16"/>
        <v>53.616684279101385</v>
      </c>
      <c r="AV31" s="5">
        <f t="shared" si="17"/>
        <v>52.834197255226741</v>
      </c>
      <c r="AW31" s="5">
        <f t="shared" si="18"/>
        <v>53.13607783842923</v>
      </c>
      <c r="AX31" s="5">
        <f t="shared" si="19"/>
        <v>48.039790272250769</v>
      </c>
      <c r="AY31" s="5">
        <f t="shared" si="20"/>
        <v>49.598629741370793</v>
      </c>
      <c r="AZ31" s="5">
        <f t="shared" si="21"/>
        <v>44.827388009207695</v>
      </c>
      <c r="BA31" s="5">
        <f t="shared" si="22"/>
        <v>57.68340185554171</v>
      </c>
      <c r="BB31" s="5">
        <f t="shared" si="23"/>
        <v>58.315864970202455</v>
      </c>
      <c r="BC31" s="5"/>
      <c r="BD31" s="2">
        <f t="shared" si="27"/>
        <v>100.80000000000001</v>
      </c>
      <c r="BE31" s="5">
        <f t="shared" si="28"/>
        <v>3.9645764897938256</v>
      </c>
      <c r="BF31" s="5">
        <f t="shared" si="29"/>
        <v>4.023025289796716</v>
      </c>
      <c r="BG31" s="5">
        <f t="shared" si="30"/>
        <v>4.3829640560521916</v>
      </c>
      <c r="BH31" s="5">
        <f t="shared" si="31"/>
        <v>4.4478767958711076</v>
      </c>
      <c r="BI31" s="5">
        <f t="shared" si="32"/>
        <v>4.4226071919452554</v>
      </c>
      <c r="BJ31" s="5">
        <f t="shared" si="33"/>
        <v>4.8917782252630495</v>
      </c>
      <c r="BK31" s="5">
        <f t="shared" si="34"/>
        <v>4.7380341195995532</v>
      </c>
      <c r="BL31" s="5">
        <f t="shared" si="35"/>
        <v>5.2423308703984768</v>
      </c>
      <c r="BM31" s="5">
        <f t="shared" si="35"/>
        <v>4.073962222070703</v>
      </c>
      <c r="BN31" s="5">
        <f t="shared" si="35"/>
        <v>4.0297781764889793</v>
      </c>
      <c r="BP31" s="2">
        <f t="shared" si="36"/>
        <v>63</v>
      </c>
      <c r="BQ31" s="5">
        <f t="shared" si="37"/>
        <v>44.827388009207695</v>
      </c>
      <c r="BR31" s="5">
        <f t="shared" si="38"/>
        <v>52.467681317675847</v>
      </c>
      <c r="BS31" s="5">
        <f t="shared" si="39"/>
        <v>59.274931535555005</v>
      </c>
    </row>
    <row r="32" spans="32:71">
      <c r="AF32" s="2">
        <f t="shared" si="40"/>
        <v>65</v>
      </c>
      <c r="AG32" s="5">
        <f t="shared" si="41"/>
        <v>17.158458544235927</v>
      </c>
      <c r="AH32" s="5">
        <f t="shared" si="42"/>
        <v>17.401246544235928</v>
      </c>
      <c r="AI32" s="5">
        <f t="shared" si="43"/>
        <v>18.975910544235923</v>
      </c>
      <c r="AJ32" s="5">
        <f t="shared" si="44"/>
        <v>19.245552210902588</v>
      </c>
      <c r="AK32" s="5">
        <f t="shared" si="45"/>
        <v>19.088338877569257</v>
      </c>
      <c r="AL32" s="5">
        <f t="shared" si="46"/>
        <v>21.119744877569257</v>
      </c>
      <c r="AM32" s="5">
        <f t="shared" si="47"/>
        <v>20.398643544235927</v>
      </c>
      <c r="AN32" s="5">
        <f t="shared" si="11"/>
        <v>22.575991877569258</v>
      </c>
      <c r="AO32" s="4">
        <f t="shared" si="12"/>
        <v>17.58721587756926</v>
      </c>
      <c r="AP32" s="4">
        <f t="shared" si="13"/>
        <v>17.526228544235924</v>
      </c>
      <c r="AQ32" s="4"/>
      <c r="AR32" s="2">
        <f t="shared" si="26"/>
        <v>65</v>
      </c>
      <c r="AS32" s="5">
        <f t="shared" si="14"/>
        <v>56.894915326059213</v>
      </c>
      <c r="AT32" s="5">
        <f t="shared" si="15"/>
        <v>56.101098476957738</v>
      </c>
      <c r="AU32" s="5">
        <f t="shared" si="16"/>
        <v>51.445702366916841</v>
      </c>
      <c r="AV32" s="5">
        <f t="shared" si="17"/>
        <v>50.724917388806716</v>
      </c>
      <c r="AW32" s="5">
        <f t="shared" si="18"/>
        <v>51.142692523505474</v>
      </c>
      <c r="AX32" s="5">
        <f t="shared" si="19"/>
        <v>46.223524557667744</v>
      </c>
      <c r="AY32" s="5">
        <f t="shared" si="20"/>
        <v>47.857547188516591</v>
      </c>
      <c r="AZ32" s="5">
        <f t="shared" si="21"/>
        <v>43.241911641984082</v>
      </c>
      <c r="BA32" s="5">
        <f t="shared" si="22"/>
        <v>55.507878722582973</v>
      </c>
      <c r="BB32" s="5">
        <f t="shared" si="23"/>
        <v>55.701033655701423</v>
      </c>
      <c r="BC32" s="5"/>
      <c r="BD32" s="2">
        <f t="shared" si="27"/>
        <v>104</v>
      </c>
      <c r="BE32" s="5">
        <f t="shared" si="28"/>
        <v>4.1304218251005018</v>
      </c>
      <c r="BF32" s="5">
        <f t="shared" si="29"/>
        <v>4.1888662856846013</v>
      </c>
      <c r="BG32" s="5">
        <f t="shared" si="30"/>
        <v>4.5679228621266006</v>
      </c>
      <c r="BH32" s="5">
        <f t="shared" si="31"/>
        <v>4.6328315963281703</v>
      </c>
      <c r="BI32" s="5">
        <f t="shared" si="32"/>
        <v>4.5949868574477701</v>
      </c>
      <c r="BJ32" s="5">
        <f t="shared" si="33"/>
        <v>5.0839913712511837</v>
      </c>
      <c r="BK32" s="5">
        <f t="shared" si="34"/>
        <v>4.9104062745695458</v>
      </c>
      <c r="BL32" s="5">
        <f t="shared" si="35"/>
        <v>5.4345423473793817</v>
      </c>
      <c r="BM32" s="5">
        <f t="shared" si="35"/>
        <v>4.2336332320404813</v>
      </c>
      <c r="BN32" s="5">
        <f t="shared" si="35"/>
        <v>4.2189522272168096</v>
      </c>
      <c r="BP32" s="2">
        <f t="shared" si="36"/>
        <v>65</v>
      </c>
      <c r="BQ32" s="5">
        <f t="shared" si="37"/>
        <v>43.241911641984082</v>
      </c>
      <c r="BR32" s="5">
        <f t="shared" si="38"/>
        <v>50.454038683801805</v>
      </c>
      <c r="BS32" s="5">
        <f t="shared" si="39"/>
        <v>56.894915326059213</v>
      </c>
    </row>
    <row r="33" spans="32:71">
      <c r="AF33" s="2">
        <f t="shared" si="40"/>
        <v>67</v>
      </c>
      <c r="AG33" s="5">
        <f t="shared" si="41"/>
        <v>18.417936160235925</v>
      </c>
      <c r="AH33" s="5">
        <f t="shared" si="42"/>
        <v>18.668084501569258</v>
      </c>
      <c r="AI33" s="5">
        <f t="shared" si="43"/>
        <v>20.375354560235923</v>
      </c>
      <c r="AJ33" s="5">
        <f t="shared" si="44"/>
        <v>20.653174258902592</v>
      </c>
      <c r="AK33" s="5">
        <f t="shared" si="45"/>
        <v>20.435518952235924</v>
      </c>
      <c r="AL33" s="5">
        <f t="shared" si="46"/>
        <v>22.616594786902589</v>
      </c>
      <c r="AM33" s="5">
        <f t="shared" si="47"/>
        <v>21.78590841890259</v>
      </c>
      <c r="AN33" s="5">
        <f t="shared" si="11"/>
        <v>24.117420693569258</v>
      </c>
      <c r="AO33" s="4">
        <f t="shared" si="12"/>
        <v>18.831509472235922</v>
      </c>
      <c r="AP33" s="4">
        <f t="shared" si="13"/>
        <v>18.902995792235924</v>
      </c>
      <c r="AQ33" s="4"/>
      <c r="AR33" s="2">
        <f t="shared" si="26"/>
        <v>67</v>
      </c>
      <c r="AS33" s="5">
        <f t="shared" si="14"/>
        <v>54.635158578327399</v>
      </c>
      <c r="AT33" s="5">
        <f t="shared" si="15"/>
        <v>53.903059133646643</v>
      </c>
      <c r="AU33" s="5">
        <f t="shared" si="16"/>
        <v>49.386471279562798</v>
      </c>
      <c r="AV33" s="5">
        <f t="shared" si="17"/>
        <v>48.722140731768967</v>
      </c>
      <c r="AW33" s="5">
        <f t="shared" si="18"/>
        <v>49.24107213288562</v>
      </c>
      <c r="AX33" s="5">
        <f t="shared" si="19"/>
        <v>44.492412420225861</v>
      </c>
      <c r="AY33" s="5">
        <f t="shared" si="20"/>
        <v>46.188887029696247</v>
      </c>
      <c r="AZ33" s="5">
        <f t="shared" si="21"/>
        <v>41.723651777916459</v>
      </c>
      <c r="BA33" s="5">
        <f t="shared" si="22"/>
        <v>53.435273698243961</v>
      </c>
      <c r="BB33" s="5">
        <f t="shared" si="23"/>
        <v>53.233195090341546</v>
      </c>
      <c r="BC33" s="5"/>
      <c r="BD33" s="2">
        <f t="shared" si="27"/>
        <v>107.2</v>
      </c>
      <c r="BE33" s="5">
        <f t="shared" si="28"/>
        <v>4.3012595939132039</v>
      </c>
      <c r="BF33" s="5">
        <f t="shared" si="29"/>
        <v>4.3596783517860018</v>
      </c>
      <c r="BG33" s="5">
        <f t="shared" si="30"/>
        <v>4.758388155933063</v>
      </c>
      <c r="BH33" s="5">
        <f t="shared" si="31"/>
        <v>4.8232691846146594</v>
      </c>
      <c r="BI33" s="5">
        <f t="shared" si="32"/>
        <v>4.7724387350017787</v>
      </c>
      <c r="BJ33" s="5">
        <f t="shared" si="33"/>
        <v>5.2817994623544182</v>
      </c>
      <c r="BK33" s="5">
        <f t="shared" si="34"/>
        <v>5.0878039093886658</v>
      </c>
      <c r="BL33" s="5">
        <f t="shared" si="35"/>
        <v>5.6322970302513422</v>
      </c>
      <c r="BM33" s="5">
        <f t="shared" si="35"/>
        <v>4.3978440407562243</v>
      </c>
      <c r="BN33" s="5">
        <f t="shared" si="35"/>
        <v>4.414538702799705</v>
      </c>
      <c r="BP33" s="2">
        <f t="shared" si="36"/>
        <v>67</v>
      </c>
      <c r="BQ33" s="5">
        <f t="shared" si="37"/>
        <v>41.723651777916459</v>
      </c>
      <c r="BR33" s="5">
        <f t="shared" si="38"/>
        <v>48.536606635503752</v>
      </c>
      <c r="BS33" s="5">
        <f t="shared" si="39"/>
        <v>54.635158578327399</v>
      </c>
    </row>
    <row r="34" spans="32:71">
      <c r="AF34" s="2">
        <f t="shared" si="40"/>
        <v>69</v>
      </c>
      <c r="AG34" s="5">
        <f t="shared" si="41"/>
        <v>19.742961872235924</v>
      </c>
      <c r="AH34" s="5">
        <f t="shared" si="42"/>
        <v>20.000369776235921</v>
      </c>
      <c r="AI34" s="5">
        <f t="shared" si="43"/>
        <v>21.847631152235923</v>
      </c>
      <c r="AJ34" s="5">
        <f t="shared" si="44"/>
        <v>22.133517288235922</v>
      </c>
      <c r="AK34" s="5">
        <f t="shared" si="45"/>
        <v>21.850289768235921</v>
      </c>
      <c r="AL34" s="5">
        <f t="shared" si="46"/>
        <v>24.188544472235918</v>
      </c>
      <c r="AM34" s="5">
        <f t="shared" si="47"/>
        <v>23.240544088235925</v>
      </c>
      <c r="AN34" s="5">
        <f t="shared" ref="AN34:AN57" si="48">($AF34*(AB$2+($AF34*AB$3)+($AF34*$AF34*(AB$4)))/375)+$T$7</f>
        <v>25.733707472235931</v>
      </c>
      <c r="AO34" s="4">
        <f t="shared" ref="AO34:AO57" si="49">($AF34*(AC$2+($AF34*AC$3)+($AF34*$AF34*(AC$4)))/375)+$T$7</f>
        <v>20.137661008235927</v>
      </c>
      <c r="AP34" s="4">
        <f t="shared" ref="AP34:AP57" si="50">($AF34*(AD$2+($AF34*AD$3)+($AF34*$AF34*(AD$4)))/375)+$T$7</f>
        <v>20.357899808235921</v>
      </c>
      <c r="AQ34" s="4"/>
      <c r="AR34" s="2">
        <f t="shared" si="26"/>
        <v>69</v>
      </c>
      <c r="AS34" s="5">
        <f t="shared" ref="AS34:AS57" si="51">$AF34/(AG34*$T$13)</f>
        <v>52.489828340160642</v>
      </c>
      <c r="AT34" s="5">
        <f t="shared" ref="AT34:AT57" si="52">$AF34/(AH34*$T$13)</f>
        <v>51.814275995602777</v>
      </c>
      <c r="AU34" s="5">
        <f t="shared" ref="AU34:AU57" si="53">$AF34/(AI34*$T$13)</f>
        <v>47.433274224512118</v>
      </c>
      <c r="AV34" s="5">
        <f t="shared" ref="AV34:AV57" si="54">$AF34/(AJ34*$T$13)</f>
        <v>46.820605424100464</v>
      </c>
      <c r="AW34" s="5">
        <f t="shared" ref="AW34:AW57" si="55">$AF34/(AK34*$T$13)</f>
        <v>47.427502819962193</v>
      </c>
      <c r="AX34" s="5">
        <f t="shared" ref="AX34:AX57" si="56">$AF34/(AL34*$T$13)</f>
        <v>42.842787865532415</v>
      </c>
      <c r="AY34" s="5">
        <f t="shared" ref="AY34:AY57" si="57">$AF34/(AM34*$T$13)</f>
        <v>44.590379453489852</v>
      </c>
      <c r="AZ34" s="5">
        <f t="shared" ref="AZ34:AZ57" si="58">$AF34/(AN34*$T$13)</f>
        <v>40.270321745052406</v>
      </c>
      <c r="BA34" s="5">
        <f t="shared" ref="BA34:BA57" si="59">$AF34/(AO34*$T$13)</f>
        <v>51.46102514965223</v>
      </c>
      <c r="BB34" s="5">
        <f t="shared" ref="BB34:BB57" si="60">$AF34/(AP34*$T$13)</f>
        <v>50.904301984075808</v>
      </c>
      <c r="BC34" s="5"/>
      <c r="BD34" s="2">
        <f t="shared" si="27"/>
        <v>110.4</v>
      </c>
      <c r="BE34" s="5">
        <f t="shared" si="28"/>
        <v>4.4770578878079217</v>
      </c>
      <c r="BF34" s="5">
        <f t="shared" si="29"/>
        <v>4.535429579676908</v>
      </c>
      <c r="BG34" s="5">
        <f t="shared" si="30"/>
        <v>4.9543280290475691</v>
      </c>
      <c r="BH34" s="5">
        <f t="shared" si="31"/>
        <v>5.0191576523065624</v>
      </c>
      <c r="BI34" s="5">
        <f t="shared" si="32"/>
        <v>4.9549309161832724</v>
      </c>
      <c r="BJ34" s="5">
        <f t="shared" si="33"/>
        <v>5.4851705901487469</v>
      </c>
      <c r="BK34" s="5">
        <f t="shared" si="34"/>
        <v>5.2701951156329034</v>
      </c>
      <c r="BL34" s="5">
        <f t="shared" si="35"/>
        <v>5.8355630105903487</v>
      </c>
      <c r="BM34" s="5">
        <f t="shared" si="35"/>
        <v>4.5665627397939259</v>
      </c>
      <c r="BN34" s="5">
        <f t="shared" si="35"/>
        <v>4.6165056948136547</v>
      </c>
      <c r="BP34" s="2">
        <f t="shared" si="36"/>
        <v>69</v>
      </c>
      <c r="BQ34" s="5">
        <f t="shared" si="37"/>
        <v>40.270321745052406</v>
      </c>
      <c r="BR34" s="5">
        <f t="shared" si="38"/>
        <v>46.711121983551607</v>
      </c>
      <c r="BS34" s="5">
        <f t="shared" si="39"/>
        <v>52.489828340160642</v>
      </c>
    </row>
    <row r="35" spans="32:71">
      <c r="AF35" s="2">
        <f t="shared" si="40"/>
        <v>71</v>
      </c>
      <c r="AG35" s="5">
        <f t="shared" si="41"/>
        <v>21.135309376235924</v>
      </c>
      <c r="AH35" s="5">
        <f t="shared" si="42"/>
        <v>21.399867872235923</v>
      </c>
      <c r="AI35" s="5">
        <f t="shared" si="43"/>
        <v>23.394711136235923</v>
      </c>
      <c r="AJ35" s="5">
        <f t="shared" si="44"/>
        <v>23.688543026902593</v>
      </c>
      <c r="AK35" s="5">
        <f t="shared" si="45"/>
        <v>23.334455613569258</v>
      </c>
      <c r="AL35" s="5">
        <f t="shared" si="46"/>
        <v>25.83759866956926</v>
      </c>
      <c r="AM35" s="5">
        <f t="shared" si="47"/>
        <v>24.764336920235923</v>
      </c>
      <c r="AN35" s="5">
        <f t="shared" si="48"/>
        <v>27.426837109569263</v>
      </c>
      <c r="AO35" s="4">
        <f t="shared" si="49"/>
        <v>21.507270613569258</v>
      </c>
      <c r="AP35" s="4">
        <f t="shared" si="50"/>
        <v>21.893258800235927</v>
      </c>
      <c r="AQ35" s="4"/>
      <c r="AR35" s="2">
        <f t="shared" si="26"/>
        <v>71</v>
      </c>
      <c r="AS35" s="5">
        <f t="shared" si="51"/>
        <v>50.453129283216086</v>
      </c>
      <c r="AT35" s="5">
        <f t="shared" si="52"/>
        <v>49.829396273210989</v>
      </c>
      <c r="AU35" s="5">
        <f t="shared" si="53"/>
        <v>45.580494248905211</v>
      </c>
      <c r="AV35" s="5">
        <f t="shared" si="54"/>
        <v>45.015115331870639</v>
      </c>
      <c r="AW35" s="5">
        <f t="shared" si="55"/>
        <v>45.698194723681908</v>
      </c>
      <c r="AX35" s="5">
        <f t="shared" si="56"/>
        <v>41.270959814694621</v>
      </c>
      <c r="AY35" s="5">
        <f t="shared" si="57"/>
        <v>43.059602194664436</v>
      </c>
      <c r="AZ35" s="5">
        <f t="shared" si="58"/>
        <v>38.87952854862553</v>
      </c>
      <c r="BA35" s="5">
        <f t="shared" si="59"/>
        <v>49.580558851908847</v>
      </c>
      <c r="BB35" s="5">
        <f t="shared" si="60"/>
        <v>48.706430875814114</v>
      </c>
      <c r="BC35" s="5"/>
      <c r="BD35" s="2">
        <f t="shared" si="27"/>
        <v>113.60000000000001</v>
      </c>
      <c r="BE35" s="5">
        <f t="shared" si="28"/>
        <v>4.6577883936760278</v>
      </c>
      <c r="BF35" s="5">
        <f t="shared" si="29"/>
        <v>4.7160916562486914</v>
      </c>
      <c r="BG35" s="5">
        <f t="shared" si="30"/>
        <v>5.1557141683614898</v>
      </c>
      <c r="BH35" s="5">
        <f t="shared" si="31"/>
        <v>5.220468686295253</v>
      </c>
      <c r="BI35" s="5">
        <f t="shared" si="32"/>
        <v>5.1424350878836211</v>
      </c>
      <c r="BJ35" s="5">
        <f t="shared" si="33"/>
        <v>5.6940764415255423</v>
      </c>
      <c r="BK35" s="5">
        <f t="shared" si="34"/>
        <v>5.4575515801936305</v>
      </c>
      <c r="BL35" s="5">
        <f t="shared" si="35"/>
        <v>6.0443119752877692</v>
      </c>
      <c r="BM35" s="5">
        <f t="shared" si="35"/>
        <v>4.7397610160449517</v>
      </c>
      <c r="BN35" s="5">
        <f t="shared" si="35"/>
        <v>4.8248248901500332</v>
      </c>
      <c r="BP35" s="2">
        <f t="shared" si="36"/>
        <v>71</v>
      </c>
      <c r="BQ35" s="5">
        <f t="shared" si="37"/>
        <v>38.87952854862553</v>
      </c>
      <c r="BR35" s="5">
        <f t="shared" si="38"/>
        <v>44.973302552358675</v>
      </c>
      <c r="BS35" s="5">
        <f t="shared" si="39"/>
        <v>50.453129283216086</v>
      </c>
    </row>
    <row r="36" spans="32:71">
      <c r="AF36" s="2">
        <f t="shared" si="40"/>
        <v>73</v>
      </c>
      <c r="AG36" s="5">
        <f t="shared" si="41"/>
        <v>22.596752368235926</v>
      </c>
      <c r="AH36" s="5">
        <f t="shared" si="42"/>
        <v>22.868344293569258</v>
      </c>
      <c r="AI36" s="5">
        <f t="shared" si="43"/>
        <v>25.018565328235923</v>
      </c>
      <c r="AJ36" s="5">
        <f t="shared" si="44"/>
        <v>25.32021320290259</v>
      </c>
      <c r="AK36" s="5">
        <f t="shared" si="45"/>
        <v>24.889820776235922</v>
      </c>
      <c r="AL36" s="5">
        <f t="shared" si="46"/>
        <v>27.565762114902594</v>
      </c>
      <c r="AM36" s="5">
        <f t="shared" si="47"/>
        <v>26.359073282902589</v>
      </c>
      <c r="AN36" s="5">
        <f t="shared" si="48"/>
        <v>29.198794501569264</v>
      </c>
      <c r="AO36" s="4">
        <f t="shared" si="49"/>
        <v>22.941938416235924</v>
      </c>
      <c r="AP36" s="4">
        <f t="shared" si="50"/>
        <v>23.511390976235919</v>
      </c>
      <c r="AQ36" s="4"/>
      <c r="AR36" s="2">
        <f t="shared" si="26"/>
        <v>73</v>
      </c>
      <c r="AS36" s="5">
        <f t="shared" si="51"/>
        <v>48.519375498453194</v>
      </c>
      <c r="AT36" s="5">
        <f t="shared" si="52"/>
        <v>47.943143549238506</v>
      </c>
      <c r="AU36" s="5">
        <f t="shared" si="53"/>
        <v>43.822669238456562</v>
      </c>
      <c r="AV36" s="5">
        <f t="shared" si="54"/>
        <v>43.300595631411049</v>
      </c>
      <c r="AW36" s="5">
        <f t="shared" si="55"/>
        <v>44.049345435495958</v>
      </c>
      <c r="AX36" s="5">
        <f t="shared" si="56"/>
        <v>39.773263246992741</v>
      </c>
      <c r="AY36" s="5">
        <f t="shared" si="57"/>
        <v>41.5940386611069</v>
      </c>
      <c r="AZ36" s="5">
        <f t="shared" si="58"/>
        <v>37.548821172773977</v>
      </c>
      <c r="BA36" s="5">
        <f t="shared" si="59"/>
        <v>47.789349500829275</v>
      </c>
      <c r="BB36" s="5">
        <f t="shared" si="60"/>
        <v>46.631877897320663</v>
      </c>
      <c r="BC36" s="5"/>
      <c r="BD36" s="2">
        <f t="shared" si="27"/>
        <v>116.80000000000001</v>
      </c>
      <c r="BE36" s="5">
        <f t="shared" si="28"/>
        <v>4.8434259012153165</v>
      </c>
      <c r="BF36" s="5">
        <f t="shared" si="29"/>
        <v>4.9016393711991499</v>
      </c>
      <c r="BG36" s="5">
        <f t="shared" si="30"/>
        <v>5.3625213635726201</v>
      </c>
      <c r="BH36" s="5">
        <f t="shared" si="31"/>
        <v>5.4271770762785225</v>
      </c>
      <c r="BI36" s="5">
        <f t="shared" si="32"/>
        <v>5.3349260398006209</v>
      </c>
      <c r="BJ36" s="5">
        <f t="shared" si="33"/>
        <v>5.908491806182596</v>
      </c>
      <c r="BK36" s="5">
        <f t="shared" si="34"/>
        <v>5.6498480927686421</v>
      </c>
      <c r="BL36" s="5">
        <f t="shared" si="35"/>
        <v>6.2585187140414034</v>
      </c>
      <c r="BM36" s="5">
        <f t="shared" si="35"/>
        <v>4.9174136592071021</v>
      </c>
      <c r="BN36" s="5">
        <f t="shared" si="35"/>
        <v>5.0394710785066295</v>
      </c>
      <c r="BP36" s="2">
        <f t="shared" si="36"/>
        <v>73</v>
      </c>
      <c r="BQ36" s="5">
        <f t="shared" si="37"/>
        <v>37.548821172773977</v>
      </c>
      <c r="BR36" s="5">
        <f t="shared" si="38"/>
        <v>43.31890655424111</v>
      </c>
      <c r="BS36" s="5">
        <f t="shared" si="39"/>
        <v>48.519375498453194</v>
      </c>
    </row>
    <row r="37" spans="32:71">
      <c r="AF37" s="2">
        <f t="shared" si="40"/>
        <v>75</v>
      </c>
      <c r="AG37" s="5">
        <f t="shared" si="41"/>
        <v>24.129064544235924</v>
      </c>
      <c r="AH37" s="5">
        <f t="shared" si="42"/>
        <v>24.407564544235925</v>
      </c>
      <c r="AI37" s="5">
        <f t="shared" si="43"/>
        <v>26.721164544235926</v>
      </c>
      <c r="AJ37" s="5">
        <f t="shared" si="44"/>
        <v>27.030489544235927</v>
      </c>
      <c r="AK37" s="5">
        <f t="shared" si="45"/>
        <v>26.518189544235923</v>
      </c>
      <c r="AL37" s="5">
        <f t="shared" si="46"/>
        <v>29.375039544235925</v>
      </c>
      <c r="AM37" s="5">
        <f t="shared" si="47"/>
        <v>28.02653954423592</v>
      </c>
      <c r="AN37" s="5">
        <f t="shared" si="48"/>
        <v>31.05156454423593</v>
      </c>
      <c r="AO37" s="4">
        <f t="shared" si="49"/>
        <v>24.443264544235927</v>
      </c>
      <c r="AP37" s="4">
        <f t="shared" si="50"/>
        <v>25.214614544235921</v>
      </c>
      <c r="AQ37" s="4"/>
      <c r="AR37" s="2">
        <f t="shared" si="26"/>
        <v>75</v>
      </c>
      <c r="AS37" s="5">
        <f t="shared" si="51"/>
        <v>46.683041853318962</v>
      </c>
      <c r="AT37" s="5">
        <f t="shared" si="52"/>
        <v>46.150369815001248</v>
      </c>
      <c r="AU37" s="5">
        <f t="shared" si="53"/>
        <v>42.154529909624848</v>
      </c>
      <c r="AV37" s="5">
        <f t="shared" si="54"/>
        <v>41.672132062447297</v>
      </c>
      <c r="AW37" s="5">
        <f t="shared" si="55"/>
        <v>42.477188275654441</v>
      </c>
      <c r="AX37" s="5">
        <f t="shared" si="56"/>
        <v>38.34609748537445</v>
      </c>
      <c r="AY37" s="5">
        <f t="shared" si="57"/>
        <v>40.191124138679655</v>
      </c>
      <c r="AZ37" s="5">
        <f t="shared" si="58"/>
        <v>36.275728664019802</v>
      </c>
      <c r="BA37" s="5">
        <f t="shared" si="59"/>
        <v>46.082966044141834</v>
      </c>
      <c r="BB37" s="5">
        <f t="shared" si="60"/>
        <v>44.673224253491519</v>
      </c>
      <c r="BC37" s="5"/>
      <c r="BD37" s="2">
        <f t="shared" si="27"/>
        <v>120</v>
      </c>
      <c r="BE37" s="5">
        <f t="shared" si="28"/>
        <v>5.0339478892224871</v>
      </c>
      <c r="BF37" s="5">
        <f t="shared" si="29"/>
        <v>5.0920502033249777</v>
      </c>
      <c r="BG37" s="5">
        <f t="shared" si="30"/>
        <v>5.5747270934776596</v>
      </c>
      <c r="BH37" s="5">
        <f t="shared" si="31"/>
        <v>5.6392603010530742</v>
      </c>
      <c r="BI37" s="5">
        <f t="shared" si="32"/>
        <v>5.5323812507309693</v>
      </c>
      <c r="BJ37" s="5">
        <f t="shared" si="33"/>
        <v>6.1283941629166083</v>
      </c>
      <c r="BK37" s="5">
        <f t="shared" si="34"/>
        <v>5.8470621321546377</v>
      </c>
      <c r="BL37" s="5">
        <f t="shared" si="35"/>
        <v>6.478160705647948</v>
      </c>
      <c r="BM37" s="5">
        <f t="shared" si="35"/>
        <v>5.0994981480770747</v>
      </c>
      <c r="BN37" s="5">
        <f t="shared" si="35"/>
        <v>5.2604217386801482</v>
      </c>
      <c r="BP37" s="2">
        <f t="shared" si="36"/>
        <v>75</v>
      </c>
      <c r="BQ37" s="5">
        <f t="shared" si="37"/>
        <v>36.275728664019802</v>
      </c>
      <c r="BR37" s="5">
        <f t="shared" si="38"/>
        <v>41.743776525515088</v>
      </c>
      <c r="BS37" s="5">
        <f t="shared" si="39"/>
        <v>46.683041853318962</v>
      </c>
    </row>
    <row r="38" spans="32:71">
      <c r="AF38" s="2">
        <f t="shared" si="40"/>
        <v>77</v>
      </c>
      <c r="AG38" s="5">
        <f t="shared" si="41"/>
        <v>25.734019600235925</v>
      </c>
      <c r="AH38" s="5">
        <f t="shared" si="42"/>
        <v>26.019294128235924</v>
      </c>
      <c r="AI38" s="5">
        <f t="shared" si="43"/>
        <v>28.504479600235925</v>
      </c>
      <c r="AJ38" s="5">
        <f t="shared" si="44"/>
        <v>28.821333778902588</v>
      </c>
      <c r="AK38" s="5">
        <f t="shared" si="45"/>
        <v>28.221366205569254</v>
      </c>
      <c r="AL38" s="5">
        <f t="shared" si="46"/>
        <v>31.267435693569258</v>
      </c>
      <c r="AM38" s="5">
        <f t="shared" si="47"/>
        <v>29.768522072235921</v>
      </c>
      <c r="AN38" s="5">
        <f t="shared" si="48"/>
        <v>32.987132133569261</v>
      </c>
      <c r="AO38" s="4">
        <f t="shared" si="49"/>
        <v>26.012849125569261</v>
      </c>
      <c r="AP38" s="4">
        <f t="shared" si="50"/>
        <v>27.005247712235928</v>
      </c>
      <c r="AQ38" s="4"/>
      <c r="AR38" s="2">
        <f t="shared" si="26"/>
        <v>77</v>
      </c>
      <c r="AS38" s="5">
        <f t="shared" si="51"/>
        <v>44.938799486629676</v>
      </c>
      <c r="AT38" s="5">
        <f t="shared" si="52"/>
        <v>44.446092238337236</v>
      </c>
      <c r="AU38" s="5">
        <f t="shared" si="53"/>
        <v>40.571024730808581</v>
      </c>
      <c r="AV38" s="5">
        <f t="shared" si="54"/>
        <v>40.124997533824541</v>
      </c>
      <c r="AW38" s="5">
        <f t="shared" si="55"/>
        <v>40.978028433357103</v>
      </c>
      <c r="AX38" s="5">
        <f t="shared" si="56"/>
        <v>36.985954273117677</v>
      </c>
      <c r="AY38" s="5">
        <f t="shared" si="57"/>
        <v>38.848282222199636</v>
      </c>
      <c r="AZ38" s="5">
        <f t="shared" si="58"/>
        <v>35.057789871437052</v>
      </c>
      <c r="BA38" s="5">
        <f t="shared" si="59"/>
        <v>44.457104303244698</v>
      </c>
      <c r="BB38" s="5">
        <f t="shared" si="60"/>
        <v>42.823378593784071</v>
      </c>
      <c r="BC38" s="5"/>
      <c r="BD38" s="2">
        <f t="shared" si="27"/>
        <v>123.2</v>
      </c>
      <c r="BE38" s="5">
        <f t="shared" si="28"/>
        <v>5.2293341763595151</v>
      </c>
      <c r="BF38" s="5">
        <f t="shared" si="29"/>
        <v>5.2873039712881527</v>
      </c>
      <c r="BG38" s="5">
        <f t="shared" si="30"/>
        <v>5.7923111767385826</v>
      </c>
      <c r="BH38" s="5">
        <f t="shared" si="31"/>
        <v>5.8566981792808805</v>
      </c>
      <c r="BI38" s="5">
        <f t="shared" si="32"/>
        <v>5.7347805393366444</v>
      </c>
      <c r="BJ38" s="5">
        <f t="shared" si="33"/>
        <v>6.3537633303895555</v>
      </c>
      <c r="BK38" s="5">
        <f t="shared" si="34"/>
        <v>6.0491735170135925</v>
      </c>
      <c r="BL38" s="5">
        <f t="shared" si="35"/>
        <v>6.7032177687693784</v>
      </c>
      <c r="BM38" s="5">
        <f t="shared" si="35"/>
        <v>5.285994301316844</v>
      </c>
      <c r="BN38" s="5">
        <f t="shared" si="35"/>
        <v>5.487656689332562</v>
      </c>
      <c r="BP38" s="2">
        <f t="shared" si="36"/>
        <v>77</v>
      </c>
      <c r="BQ38" s="5">
        <f t="shared" si="37"/>
        <v>35.057789871437052</v>
      </c>
      <c r="BR38" s="5">
        <f t="shared" si="38"/>
        <v>40.243871098713939</v>
      </c>
      <c r="BS38" s="5">
        <f t="shared" si="39"/>
        <v>44.938799486629676</v>
      </c>
    </row>
    <row r="39" spans="32:71">
      <c r="AF39" s="2">
        <f t="shared" si="40"/>
        <v>79</v>
      </c>
      <c r="AG39" s="5">
        <f t="shared" si="41"/>
        <v>27.413391232235924</v>
      </c>
      <c r="AH39" s="5">
        <f t="shared" si="42"/>
        <v>27.705298549569257</v>
      </c>
      <c r="AI39" s="5">
        <f t="shared" si="43"/>
        <v>30.370481312235924</v>
      </c>
      <c r="AJ39" s="5">
        <f t="shared" si="44"/>
        <v>30.694707634902592</v>
      </c>
      <c r="AK39" s="5">
        <f t="shared" si="45"/>
        <v>30.001155048235926</v>
      </c>
      <c r="AL39" s="5">
        <f t="shared" si="46"/>
        <v>33.244955298902589</v>
      </c>
      <c r="AM39" s="5">
        <f t="shared" si="47"/>
        <v>31.586807234902594</v>
      </c>
      <c r="AN39" s="5">
        <f t="shared" si="48"/>
        <v>35.007482165569257</v>
      </c>
      <c r="AO39" s="4">
        <f t="shared" si="49"/>
        <v>27.652292288235927</v>
      </c>
      <c r="AP39" s="4">
        <f t="shared" si="50"/>
        <v>28.885608688235926</v>
      </c>
      <c r="AQ39" s="4"/>
      <c r="AR39" s="2">
        <f t="shared" si="26"/>
        <v>79</v>
      </c>
      <c r="AS39" s="5">
        <f t="shared" si="51"/>
        <v>43.281539067839951</v>
      </c>
      <c r="AT39" s="5">
        <f t="shared" si="52"/>
        <v>42.825518067497853</v>
      </c>
      <c r="AU39" s="5">
        <f t="shared" si="53"/>
        <v>39.067334870388613</v>
      </c>
      <c r="AV39" s="5">
        <f t="shared" si="54"/>
        <v>38.654668997428466</v>
      </c>
      <c r="AW39" s="5">
        <f t="shared" si="55"/>
        <v>39.548269448038013</v>
      </c>
      <c r="AX39" s="5">
        <f t="shared" si="56"/>
        <v>35.689437778824939</v>
      </c>
      <c r="AY39" s="5">
        <f t="shared" si="57"/>
        <v>37.562953253754486</v>
      </c>
      <c r="AZ39" s="5">
        <f t="shared" si="58"/>
        <v>33.892576392338974</v>
      </c>
      <c r="BA39" s="5">
        <f t="shared" si="59"/>
        <v>42.907609656099595</v>
      </c>
      <c r="BB39" s="5">
        <f t="shared" si="60"/>
        <v>41.075601916715591</v>
      </c>
      <c r="BC39" s="5"/>
      <c r="BD39" s="2">
        <f t="shared" si="27"/>
        <v>126.4</v>
      </c>
      <c r="BE39" s="5">
        <f t="shared" si="28"/>
        <v>5.4295666249681753</v>
      </c>
      <c r="BF39" s="5">
        <f t="shared" si="29"/>
        <v>5.4873825374304515</v>
      </c>
      <c r="BG39" s="5">
        <f t="shared" si="30"/>
        <v>6.0152554756971677</v>
      </c>
      <c r="BH39" s="5">
        <f t="shared" si="31"/>
        <v>6.0794725733037209</v>
      </c>
      <c r="BI39" s="5">
        <f t="shared" si="32"/>
        <v>5.9421057679594202</v>
      </c>
      <c r="BJ39" s="5">
        <f t="shared" si="33"/>
        <v>6.5845811709432116</v>
      </c>
      <c r="BK39" s="5">
        <f t="shared" si="34"/>
        <v>6.2561641096872842</v>
      </c>
      <c r="BL39" s="5">
        <f t="shared" si="35"/>
        <v>6.9336717657474702</v>
      </c>
      <c r="BM39" s="5">
        <f t="shared" si="35"/>
        <v>5.4768839812681858</v>
      </c>
      <c r="BN39" s="5">
        <f t="shared" si="35"/>
        <v>5.7211577928056476</v>
      </c>
      <c r="BP39" s="2">
        <f t="shared" si="36"/>
        <v>79</v>
      </c>
      <c r="BQ39" s="5">
        <f t="shared" si="37"/>
        <v>33.892576392338974</v>
      </c>
      <c r="BR39" s="5">
        <f t="shared" si="38"/>
        <v>38.81528723451391</v>
      </c>
      <c r="BS39" s="5">
        <f t="shared" si="39"/>
        <v>43.281539067839951</v>
      </c>
    </row>
    <row r="40" spans="32:71">
      <c r="AF40" s="2">
        <f t="shared" si="40"/>
        <v>81</v>
      </c>
      <c r="AG40" s="5">
        <f t="shared" si="41"/>
        <v>29.16895313623592</v>
      </c>
      <c r="AH40" s="5">
        <f t="shared" si="42"/>
        <v>29.467343312235922</v>
      </c>
      <c r="AI40" s="5">
        <f t="shared" si="43"/>
        <v>32.321140496235927</v>
      </c>
      <c r="AJ40" s="5">
        <f t="shared" si="44"/>
        <v>32.652572840235926</v>
      </c>
      <c r="AK40" s="5">
        <f t="shared" si="45"/>
        <v>31.859360360235922</v>
      </c>
      <c r="AL40" s="5">
        <f t="shared" si="46"/>
        <v>35.309603096235932</v>
      </c>
      <c r="AM40" s="5">
        <f t="shared" si="47"/>
        <v>33.483181400235928</v>
      </c>
      <c r="AN40" s="5">
        <f t="shared" si="48"/>
        <v>37.114599536235936</v>
      </c>
      <c r="AO40" s="4">
        <f t="shared" si="49"/>
        <v>29.363194160235924</v>
      </c>
      <c r="AP40" s="4">
        <f t="shared" si="50"/>
        <v>30.858015680235923</v>
      </c>
      <c r="AQ40" s="4"/>
      <c r="AR40" s="2">
        <f t="shared" si="26"/>
        <v>81</v>
      </c>
      <c r="AS40" s="5">
        <f t="shared" si="51"/>
        <v>41.706384686419582</v>
      </c>
      <c r="AT40" s="5">
        <f t="shared" si="52"/>
        <v>41.284060375230766</v>
      </c>
      <c r="AU40" s="5">
        <f t="shared" si="53"/>
        <v>37.638881602636388</v>
      </c>
      <c r="AV40" s="5">
        <f t="shared" si="54"/>
        <v>37.256836891607421</v>
      </c>
      <c r="AW40" s="5">
        <f t="shared" si="55"/>
        <v>38.184432036443802</v>
      </c>
      <c r="AX40" s="5">
        <f t="shared" si="56"/>
        <v>34.453278250802107</v>
      </c>
      <c r="AY40" s="5">
        <f t="shared" si="57"/>
        <v>36.332616242715467</v>
      </c>
      <c r="AZ40" s="5">
        <f t="shared" si="58"/>
        <v>32.777710000946371</v>
      </c>
      <c r="BA40" s="5">
        <f t="shared" si="59"/>
        <v>41.430491988076881</v>
      </c>
      <c r="BB40" s="5">
        <f t="shared" si="60"/>
        <v>39.423519418948565</v>
      </c>
      <c r="BC40" s="5"/>
      <c r="BD40" s="2">
        <f t="shared" si="27"/>
        <v>129.6</v>
      </c>
      <c r="BE40" s="5">
        <f t="shared" si="28"/>
        <v>5.6346288887638973</v>
      </c>
      <c r="BF40" s="5">
        <f t="shared" si="29"/>
        <v>5.6922695554673002</v>
      </c>
      <c r="BG40" s="5">
        <f t="shared" si="30"/>
        <v>6.2435436440688399</v>
      </c>
      <c r="BH40" s="5">
        <f t="shared" si="31"/>
        <v>6.3075671368370179</v>
      </c>
      <c r="BI40" s="5">
        <f t="shared" si="32"/>
        <v>6.1543405903147237</v>
      </c>
      <c r="BJ40" s="5">
        <f t="shared" si="33"/>
        <v>6.8208313382930106</v>
      </c>
      <c r="BK40" s="5">
        <f t="shared" si="34"/>
        <v>6.4680175638911352</v>
      </c>
      <c r="BL40" s="5">
        <f t="shared" si="35"/>
        <v>7.1695063502976559</v>
      </c>
      <c r="BM40" s="5">
        <f t="shared" si="35"/>
        <v>5.6721508416465278</v>
      </c>
      <c r="BN40" s="5">
        <f t="shared" si="35"/>
        <v>5.9609087028148311</v>
      </c>
      <c r="BP40" s="2">
        <f t="shared" si="36"/>
        <v>81</v>
      </c>
      <c r="BQ40" s="5">
        <f t="shared" si="37"/>
        <v>32.777710000946371</v>
      </c>
      <c r="BR40" s="5">
        <f t="shared" si="38"/>
        <v>37.454275010850239</v>
      </c>
      <c r="BS40" s="5">
        <f t="shared" si="39"/>
        <v>41.706384686419582</v>
      </c>
    </row>
    <row r="41" spans="32:71">
      <c r="AF41" s="2">
        <f t="shared" si="40"/>
        <v>83</v>
      </c>
      <c r="AG41" s="5">
        <f t="shared" si="41"/>
        <v>31.002479008235923</v>
      </c>
      <c r="AH41" s="5">
        <f t="shared" si="42"/>
        <v>31.307193920235921</v>
      </c>
      <c r="AI41" s="5">
        <f t="shared" si="43"/>
        <v>34.358427968235929</v>
      </c>
      <c r="AJ41" s="5">
        <f t="shared" si="44"/>
        <v>34.696891122902592</v>
      </c>
      <c r="AK41" s="5">
        <f t="shared" si="45"/>
        <v>33.797786429569257</v>
      </c>
      <c r="AL41" s="5">
        <f t="shared" si="46"/>
        <v>37.463383821569259</v>
      </c>
      <c r="AM41" s="5">
        <f t="shared" si="47"/>
        <v>35.459430936235925</v>
      </c>
      <c r="AN41" s="5">
        <f t="shared" si="48"/>
        <v>39.310469141569264</v>
      </c>
      <c r="AO41" s="4">
        <f t="shared" si="49"/>
        <v>31.147154869569263</v>
      </c>
      <c r="AP41" s="4">
        <f t="shared" si="50"/>
        <v>32.924786896235922</v>
      </c>
      <c r="AQ41" s="4"/>
      <c r="AR41" s="2">
        <f t="shared" si="26"/>
        <v>83</v>
      </c>
      <c r="AS41" s="5">
        <f t="shared" si="51"/>
        <v>40.208700629031775</v>
      </c>
      <c r="AT41" s="5">
        <f t="shared" si="52"/>
        <v>39.817346785406393</v>
      </c>
      <c r="AU41" s="5">
        <f t="shared" si="53"/>
        <v>36.281328073346167</v>
      </c>
      <c r="AV41" s="5">
        <f t="shared" si="54"/>
        <v>35.927408965386221</v>
      </c>
      <c r="AW41" s="5">
        <f t="shared" si="55"/>
        <v>36.883166884248737</v>
      </c>
      <c r="AX41" s="5">
        <f t="shared" si="56"/>
        <v>33.274340703903455</v>
      </c>
      <c r="AY41" s="5">
        <f t="shared" si="57"/>
        <v>35.154805485784976</v>
      </c>
      <c r="AZ41" s="5">
        <f t="shared" si="58"/>
        <v>31.710875612059347</v>
      </c>
      <c r="BA41" s="5">
        <f t="shared" si="59"/>
        <v>40.021934665303803</v>
      </c>
      <c r="BB41" s="5">
        <f t="shared" si="60"/>
        <v>37.861122719749858</v>
      </c>
      <c r="BC41" s="5"/>
      <c r="BD41" s="2">
        <f t="shared" si="27"/>
        <v>132.80000000000001</v>
      </c>
      <c r="BE41" s="5">
        <f t="shared" si="28"/>
        <v>5.8445061970076102</v>
      </c>
      <c r="BF41" s="5">
        <f t="shared" si="29"/>
        <v>5.9019502546596287</v>
      </c>
      <c r="BG41" s="5">
        <f t="shared" si="30"/>
        <v>6.4771609111145292</v>
      </c>
      <c r="BH41" s="5">
        <f t="shared" si="31"/>
        <v>6.5409670991417048</v>
      </c>
      <c r="BI41" s="5">
        <f t="shared" si="32"/>
        <v>6.3714702356634865</v>
      </c>
      <c r="BJ41" s="5">
        <f t="shared" si="33"/>
        <v>7.0624990616998717</v>
      </c>
      <c r="BK41" s="5">
        <f t="shared" si="34"/>
        <v>6.6847191088860791</v>
      </c>
      <c r="BL41" s="5">
        <f t="shared" si="35"/>
        <v>7.4107067516808565</v>
      </c>
      <c r="BM41" s="5">
        <f t="shared" si="35"/>
        <v>5.871780111712801</v>
      </c>
      <c r="BN41" s="5">
        <f t="shared" si="35"/>
        <v>6.2068946486210432</v>
      </c>
      <c r="BP41" s="2">
        <f t="shared" si="36"/>
        <v>83</v>
      </c>
      <c r="BQ41" s="5">
        <f t="shared" si="37"/>
        <v>31.710875612059347</v>
      </c>
      <c r="BR41" s="5">
        <f t="shared" si="38"/>
        <v>36.157246642395883</v>
      </c>
      <c r="BS41" s="5">
        <f t="shared" si="39"/>
        <v>40.208700629031775</v>
      </c>
    </row>
    <row r="42" spans="32:71">
      <c r="AF42" s="2">
        <f t="shared" si="40"/>
        <v>85</v>
      </c>
      <c r="AG42" s="5">
        <f t="shared" si="41"/>
        <v>32.915742544235925</v>
      </c>
      <c r="AH42" s="5">
        <f t="shared" si="42"/>
        <v>33.226615877569259</v>
      </c>
      <c r="AI42" s="5">
        <f t="shared" si="43"/>
        <v>36.484314544235929</v>
      </c>
      <c r="AJ42" s="5">
        <f t="shared" si="44"/>
        <v>36.829624210902587</v>
      </c>
      <c r="AK42" s="5">
        <f t="shared" si="45"/>
        <v>35.818237544235927</v>
      </c>
      <c r="AL42" s="5">
        <f t="shared" si="46"/>
        <v>39.708302210902588</v>
      </c>
      <c r="AM42" s="5">
        <f t="shared" si="47"/>
        <v>37.517342210902598</v>
      </c>
      <c r="AN42" s="5">
        <f t="shared" si="48"/>
        <v>41.59707587756926</v>
      </c>
      <c r="AO42" s="4">
        <f t="shared" si="49"/>
        <v>33.005774544235933</v>
      </c>
      <c r="AP42" s="4">
        <f t="shared" si="50"/>
        <v>35.08824054423593</v>
      </c>
      <c r="AQ42" s="4"/>
      <c r="AR42" s="2">
        <f t="shared" si="26"/>
        <v>85</v>
      </c>
      <c r="AS42" s="5">
        <f t="shared" si="51"/>
        <v>38.784092817725437</v>
      </c>
      <c r="AT42" s="5">
        <f t="shared" si="52"/>
        <v>38.421222874575584</v>
      </c>
      <c r="AU42" s="5">
        <f t="shared" si="53"/>
        <v>34.990576908116488</v>
      </c>
      <c r="AV42" s="5">
        <f t="shared" si="54"/>
        <v>34.662509904787171</v>
      </c>
      <c r="AW42" s="5">
        <f t="shared" si="55"/>
        <v>35.64126270655769</v>
      </c>
      <c r="AX42" s="5">
        <f t="shared" si="56"/>
        <v>32.149629747944402</v>
      </c>
      <c r="AY42" s="5">
        <f t="shared" si="57"/>
        <v>34.027122892223858</v>
      </c>
      <c r="AZ42" s="5">
        <f t="shared" si="58"/>
        <v>30.689830644764047</v>
      </c>
      <c r="BA42" s="5">
        <f t="shared" si="59"/>
        <v>38.678298922784847</v>
      </c>
      <c r="BB42" s="5">
        <f t="shared" si="60"/>
        <v>36.382765114442684</v>
      </c>
      <c r="BC42" s="5"/>
      <c r="BD42" s="2">
        <f t="shared" si="27"/>
        <v>136</v>
      </c>
      <c r="BE42" s="5">
        <f t="shared" si="28"/>
        <v>6.0591851691474474</v>
      </c>
      <c r="BF42" s="5">
        <f t="shared" si="29"/>
        <v>6.1164112544555733</v>
      </c>
      <c r="BG42" s="5">
        <f t="shared" si="30"/>
        <v>6.7160938962823709</v>
      </c>
      <c r="BH42" s="5">
        <f t="shared" si="31"/>
        <v>6.7796590796659135</v>
      </c>
      <c r="BI42" s="5">
        <f t="shared" si="32"/>
        <v>6.5934813234538403</v>
      </c>
      <c r="BJ42" s="5">
        <f t="shared" si="33"/>
        <v>7.3095709606119348</v>
      </c>
      <c r="BK42" s="5">
        <f t="shared" si="34"/>
        <v>6.9062553641202511</v>
      </c>
      <c r="BL42" s="5">
        <f t="shared" si="35"/>
        <v>7.6572595893452107</v>
      </c>
      <c r="BM42" s="5">
        <f t="shared" si="35"/>
        <v>6.0757584109151388</v>
      </c>
      <c r="BN42" s="5">
        <f t="shared" si="35"/>
        <v>6.4591022496724202</v>
      </c>
      <c r="BP42" s="2">
        <f t="shared" si="36"/>
        <v>85</v>
      </c>
      <c r="BQ42" s="5">
        <f t="shared" si="37"/>
        <v>30.689830644764047</v>
      </c>
      <c r="BR42" s="5">
        <f t="shared" si="38"/>
        <v>34.920781062086832</v>
      </c>
      <c r="BS42" s="5">
        <f t="shared" si="39"/>
        <v>38.784092817725437</v>
      </c>
    </row>
    <row r="43" spans="32:71">
      <c r="AF43" s="2">
        <f t="shared" si="40"/>
        <v>87</v>
      </c>
      <c r="AG43" s="5">
        <f t="shared" si="41"/>
        <v>34.910517440235928</v>
      </c>
      <c r="AH43" s="5">
        <f t="shared" si="42"/>
        <v>35.227374688235926</v>
      </c>
      <c r="AI43" s="5">
        <f t="shared" si="43"/>
        <v>38.700771040235928</v>
      </c>
      <c r="AJ43" s="5">
        <f t="shared" si="44"/>
        <v>39.05273383223593</v>
      </c>
      <c r="AK43" s="5">
        <f t="shared" si="45"/>
        <v>37.922517992235932</v>
      </c>
      <c r="AL43" s="5">
        <f t="shared" si="46"/>
        <v>42.046363000235928</v>
      </c>
      <c r="AM43" s="5">
        <f t="shared" si="47"/>
        <v>39.658701592235929</v>
      </c>
      <c r="AN43" s="5">
        <f t="shared" si="48"/>
        <v>43.976404640235927</v>
      </c>
      <c r="AO43" s="4">
        <f t="shared" si="49"/>
        <v>34.940653312235931</v>
      </c>
      <c r="AP43" s="4">
        <f t="shared" si="50"/>
        <v>37.350694832235924</v>
      </c>
      <c r="AQ43" s="4"/>
      <c r="AR43" s="2">
        <f t="shared" si="26"/>
        <v>87</v>
      </c>
      <c r="AS43" s="5">
        <f t="shared" si="51"/>
        <v>37.42840629723905</v>
      </c>
      <c r="AT43" s="5">
        <f t="shared" si="52"/>
        <v>37.091751581373174</v>
      </c>
      <c r="AU43" s="5">
        <f t="shared" si="53"/>
        <v>33.762764815241638</v>
      </c>
      <c r="AV43" s="5">
        <f t="shared" si="54"/>
        <v>33.458477872845748</v>
      </c>
      <c r="AW43" s="5">
        <f t="shared" si="55"/>
        <v>34.45565062603481</v>
      </c>
      <c r="AX43" s="5">
        <f t="shared" si="56"/>
        <v>31.076291445057176</v>
      </c>
      <c r="AY43" s="5">
        <f t="shared" si="57"/>
        <v>32.947246842186203</v>
      </c>
      <c r="AZ43" s="5">
        <f t="shared" si="58"/>
        <v>29.712411496334418</v>
      </c>
      <c r="BA43" s="5">
        <f t="shared" si="59"/>
        <v>37.396124769722718</v>
      </c>
      <c r="BB43" s="5">
        <f t="shared" si="60"/>
        <v>34.983151897679988</v>
      </c>
      <c r="BC43" s="5"/>
      <c r="BD43" s="2">
        <f t="shared" si="27"/>
        <v>139.20000000000002</v>
      </c>
      <c r="BE43" s="5">
        <f t="shared" si="28"/>
        <v>6.278653655027119</v>
      </c>
      <c r="BF43" s="5">
        <f t="shared" si="29"/>
        <v>6.3356404046988404</v>
      </c>
      <c r="BG43" s="5">
        <f t="shared" si="30"/>
        <v>6.9603304494160723</v>
      </c>
      <c r="BH43" s="5">
        <f t="shared" si="31"/>
        <v>7.0236309282533576</v>
      </c>
      <c r="BI43" s="5">
        <f t="shared" si="32"/>
        <v>6.8203617035294979</v>
      </c>
      <c r="BJ43" s="5">
        <f t="shared" si="33"/>
        <v>7.5620348848729115</v>
      </c>
      <c r="BK43" s="5">
        <f t="shared" si="34"/>
        <v>7.1326141794373568</v>
      </c>
      <c r="BL43" s="5">
        <f t="shared" si="35"/>
        <v>7.9091527131344304</v>
      </c>
      <c r="BM43" s="5">
        <f t="shared" si="35"/>
        <v>6.2840735890972494</v>
      </c>
      <c r="BN43" s="5">
        <f t="shared" si="35"/>
        <v>6.7175193558126685</v>
      </c>
      <c r="BP43" s="2">
        <f t="shared" si="36"/>
        <v>87</v>
      </c>
      <c r="BQ43" s="5">
        <f t="shared" si="37"/>
        <v>29.712411496334418</v>
      </c>
      <c r="BR43" s="5">
        <f t="shared" si="38"/>
        <v>33.741625122039025</v>
      </c>
      <c r="BS43" s="5">
        <f t="shared" si="39"/>
        <v>37.42840629723905</v>
      </c>
    </row>
    <row r="44" spans="32:71">
      <c r="AF44" s="2">
        <f t="shared" si="40"/>
        <v>89</v>
      </c>
      <c r="AG44" s="5">
        <f t="shared" si="41"/>
        <v>36.988577392235925</v>
      </c>
      <c r="AH44" s="5">
        <f t="shared" si="42"/>
        <v>37.311235856235925</v>
      </c>
      <c r="AI44" s="5">
        <f t="shared" si="43"/>
        <v>41.009768272235924</v>
      </c>
      <c r="AJ44" s="5">
        <f t="shared" si="44"/>
        <v>41.368181714902597</v>
      </c>
      <c r="AK44" s="5">
        <f t="shared" si="45"/>
        <v>40.112432061569258</v>
      </c>
      <c r="AL44" s="5">
        <f t="shared" si="46"/>
        <v>44.479570925569256</v>
      </c>
      <c r="AM44" s="5">
        <f t="shared" si="47"/>
        <v>41.885295448235937</v>
      </c>
      <c r="AN44" s="5">
        <f t="shared" si="48"/>
        <v>46.450440325569261</v>
      </c>
      <c r="AO44" s="4">
        <f t="shared" si="49"/>
        <v>36.953391301569262</v>
      </c>
      <c r="AP44" s="4">
        <f t="shared" si="50"/>
        <v>39.714467968235923</v>
      </c>
      <c r="AQ44" s="4"/>
      <c r="AR44" s="2">
        <f t="shared" si="26"/>
        <v>89</v>
      </c>
      <c r="AS44" s="5">
        <f t="shared" si="51"/>
        <v>36.137719854037321</v>
      </c>
      <c r="AT44" s="5">
        <f t="shared" si="52"/>
        <v>35.825209670094509</v>
      </c>
      <c r="AU44" s="5">
        <f t="shared" si="53"/>
        <v>32.594255074222154</v>
      </c>
      <c r="AV44" s="5">
        <f t="shared" si="54"/>
        <v>32.311858829378274</v>
      </c>
      <c r="AW44" s="5">
        <f t="shared" si="55"/>
        <v>33.323405709938079</v>
      </c>
      <c r="AX44" s="5">
        <f t="shared" si="56"/>
        <v>30.051612904197391</v>
      </c>
      <c r="AY44" s="5">
        <f t="shared" si="57"/>
        <v>31.912938259011295</v>
      </c>
      <c r="AZ44" s="5">
        <f t="shared" si="58"/>
        <v>28.776537708388645</v>
      </c>
      <c r="BA44" s="5">
        <f t="shared" si="59"/>
        <v>36.172129282847088</v>
      </c>
      <c r="BB44" s="5">
        <f t="shared" si="60"/>
        <v>33.657327316309363</v>
      </c>
      <c r="BC44" s="5"/>
      <c r="BD44" s="2">
        <f t="shared" si="27"/>
        <v>142.4</v>
      </c>
      <c r="BE44" s="5">
        <f t="shared" si="28"/>
        <v>6.5029005966392122</v>
      </c>
      <c r="BF44" s="5">
        <f t="shared" si="29"/>
        <v>6.5596266473820206</v>
      </c>
      <c r="BG44" s="5">
        <f t="shared" si="30"/>
        <v>7.2098595125082223</v>
      </c>
      <c r="BH44" s="5">
        <f t="shared" si="31"/>
        <v>7.2728715868966223</v>
      </c>
      <c r="BI44" s="5">
        <f t="shared" si="32"/>
        <v>7.0521003178830446</v>
      </c>
      <c r="BJ44" s="5">
        <f t="shared" si="33"/>
        <v>7.8198797764753882</v>
      </c>
      <c r="BK44" s="5">
        <f t="shared" si="34"/>
        <v>7.3637844968299895</v>
      </c>
      <c r="BL44" s="5">
        <f t="shared" si="35"/>
        <v>8.1663750650411</v>
      </c>
      <c r="BM44" s="5">
        <f t="shared" si="35"/>
        <v>6.4967145882517228</v>
      </c>
      <c r="BN44" s="5">
        <f t="shared" si="35"/>
        <v>6.9821349090343787</v>
      </c>
      <c r="BP44" s="2">
        <f t="shared" si="36"/>
        <v>89</v>
      </c>
      <c r="BQ44" s="5">
        <f t="shared" si="37"/>
        <v>28.776537708388645</v>
      </c>
      <c r="BR44" s="5">
        <f t="shared" si="38"/>
        <v>32.616692251158454</v>
      </c>
      <c r="BS44" s="5">
        <f t="shared" si="39"/>
        <v>36.137719854037321</v>
      </c>
    </row>
    <row r="45" spans="32:71">
      <c r="AF45" s="2">
        <f t="shared" si="40"/>
        <v>91</v>
      </c>
      <c r="AG45" s="5">
        <f t="shared" si="41"/>
        <v>39.151696096235931</v>
      </c>
      <c r="AH45" s="5">
        <f t="shared" si="42"/>
        <v>39.47996488556926</v>
      </c>
      <c r="AI45" s="5">
        <f t="shared" si="43"/>
        <v>43.41327705623592</v>
      </c>
      <c r="AJ45" s="5">
        <f t="shared" si="44"/>
        <v>43.777929586902601</v>
      </c>
      <c r="AK45" s="5">
        <f t="shared" si="45"/>
        <v>42.389784040235924</v>
      </c>
      <c r="AL45" s="5">
        <f t="shared" si="46"/>
        <v>47.009930722902602</v>
      </c>
      <c r="AM45" s="5">
        <f t="shared" si="47"/>
        <v>44.198910146902591</v>
      </c>
      <c r="AN45" s="5">
        <f t="shared" si="48"/>
        <v>49.021167829569258</v>
      </c>
      <c r="AO45" s="4">
        <f t="shared" si="49"/>
        <v>39.045588640235934</v>
      </c>
      <c r="AP45" s="4">
        <f t="shared" si="50"/>
        <v>42.181878160235925</v>
      </c>
      <c r="AQ45" s="4"/>
      <c r="AR45" s="2">
        <f t="shared" si="26"/>
        <v>91</v>
      </c>
      <c r="AS45" s="5">
        <f t="shared" si="51"/>
        <v>34.908338607874455</v>
      </c>
      <c r="AT45" s="5">
        <f t="shared" si="52"/>
        <v>34.618082066723538</v>
      </c>
      <c r="AU45" s="5">
        <f t="shared" si="53"/>
        <v>31.481628595546979</v>
      </c>
      <c r="AV45" s="5">
        <f t="shared" si="54"/>
        <v>31.219399302266073</v>
      </c>
      <c r="AW45" s="5">
        <f t="shared" si="55"/>
        <v>32.241746339229373</v>
      </c>
      <c r="AX45" s="5">
        <f t="shared" si="56"/>
        <v>29.073020176440135</v>
      </c>
      <c r="AY45" s="5">
        <f t="shared" si="57"/>
        <v>30.92204445443274</v>
      </c>
      <c r="AZ45" s="5">
        <f t="shared" si="58"/>
        <v>27.880214301536959</v>
      </c>
      <c r="BA45" s="5">
        <f t="shared" si="59"/>
        <v>35.003202973654588</v>
      </c>
      <c r="BB45" s="5">
        <f t="shared" si="60"/>
        <v>32.400659335467488</v>
      </c>
      <c r="BC45" s="5"/>
      <c r="BD45" s="2">
        <f t="shared" si="27"/>
        <v>145.6</v>
      </c>
      <c r="BE45" s="5">
        <f t="shared" si="28"/>
        <v>6.7319159081088387</v>
      </c>
      <c r="BF45" s="5">
        <f t="shared" si="29"/>
        <v>6.7883598966302241</v>
      </c>
      <c r="BG45" s="5">
        <f t="shared" si="30"/>
        <v>7.4646709996839338</v>
      </c>
      <c r="BH45" s="5">
        <f t="shared" si="31"/>
        <v>7.5273709697208178</v>
      </c>
      <c r="BI45" s="5">
        <f t="shared" si="32"/>
        <v>7.2886870806395923</v>
      </c>
      <c r="BJ45" s="5">
        <f t="shared" si="33"/>
        <v>8.0830955495444758</v>
      </c>
      <c r="BK45" s="5">
        <f t="shared" si="34"/>
        <v>7.5997562304232522</v>
      </c>
      <c r="BL45" s="5">
        <f t="shared" si="35"/>
        <v>8.4289165591903323</v>
      </c>
      <c r="BM45" s="5">
        <f t="shared" si="35"/>
        <v>6.7136713225036706</v>
      </c>
      <c r="BN45" s="5">
        <f t="shared" si="35"/>
        <v>7.2529388234626593</v>
      </c>
      <c r="BP45" s="2">
        <f t="shared" si="36"/>
        <v>91</v>
      </c>
      <c r="BQ45" s="5">
        <f t="shared" si="37"/>
        <v>27.880214301536959</v>
      </c>
      <c r="BR45" s="5">
        <f t="shared" si="38"/>
        <v>31.543059230506284</v>
      </c>
      <c r="BS45" s="5">
        <f t="shared" si="39"/>
        <v>34.908338607874455</v>
      </c>
    </row>
    <row r="46" spans="32:71">
      <c r="AF46" s="2">
        <f t="shared" si="40"/>
        <v>93</v>
      </c>
      <c r="AG46" s="5">
        <f t="shared" si="41"/>
        <v>41.401647248235932</v>
      </c>
      <c r="AH46" s="5">
        <f t="shared" si="42"/>
        <v>41.735327280235929</v>
      </c>
      <c r="AI46" s="5">
        <f t="shared" si="43"/>
        <v>45.913268208235934</v>
      </c>
      <c r="AJ46" s="5">
        <f t="shared" si="44"/>
        <v>46.283939176235926</v>
      </c>
      <c r="AK46" s="5">
        <f t="shared" si="45"/>
        <v>44.756378216235923</v>
      </c>
      <c r="AL46" s="5">
        <f t="shared" si="46"/>
        <v>49.639447128235929</v>
      </c>
      <c r="AM46" s="5">
        <f t="shared" si="47"/>
        <v>46.601332056235933</v>
      </c>
      <c r="AN46" s="5">
        <f t="shared" si="48"/>
        <v>51.690572048235929</v>
      </c>
      <c r="AO46" s="4">
        <f t="shared" si="49"/>
        <v>41.218845456235933</v>
      </c>
      <c r="AP46" s="4">
        <f t="shared" si="50"/>
        <v>44.75524361623593</v>
      </c>
      <c r="AQ46" s="4"/>
      <c r="AR46" s="2">
        <f t="shared" si="26"/>
        <v>93</v>
      </c>
      <c r="AS46" s="5">
        <f t="shared" si="51"/>
        <v>33.736785225605111</v>
      </c>
      <c r="AT46" s="5">
        <f t="shared" si="52"/>
        <v>33.467054704551117</v>
      </c>
      <c r="AU46" s="5">
        <f t="shared" si="53"/>
        <v>30.42167407611052</v>
      </c>
      <c r="AV46" s="5">
        <f t="shared" si="54"/>
        <v>30.178038128551371</v>
      </c>
      <c r="AW46" s="5">
        <f t="shared" si="55"/>
        <v>31.208031946903805</v>
      </c>
      <c r="AX46" s="5">
        <f t="shared" si="56"/>
        <v>28.138074898209243</v>
      </c>
      <c r="AY46" s="5">
        <f t="shared" si="57"/>
        <v>29.972501204782489</v>
      </c>
      <c r="AZ46" s="5">
        <f t="shared" si="58"/>
        <v>27.021532667438688</v>
      </c>
      <c r="BA46" s="5">
        <f t="shared" si="59"/>
        <v>33.886404768008532</v>
      </c>
      <c r="BB46" s="5">
        <f t="shared" si="60"/>
        <v>31.208823108568577</v>
      </c>
      <c r="BC46" s="5"/>
      <c r="BD46" s="2">
        <f t="shared" si="27"/>
        <v>148.80000000000001</v>
      </c>
      <c r="BE46" s="5">
        <f t="shared" si="28"/>
        <v>6.9656903711632463</v>
      </c>
      <c r="BF46" s="5">
        <f t="shared" si="29"/>
        <v>7.0218309341706977</v>
      </c>
      <c r="BG46" s="5">
        <f t="shared" si="30"/>
        <v>7.724755692670457</v>
      </c>
      <c r="BH46" s="5">
        <f t="shared" si="31"/>
        <v>7.7871198584531927</v>
      </c>
      <c r="BI46" s="5">
        <f t="shared" si="32"/>
        <v>7.5301127735263904</v>
      </c>
      <c r="BJ46" s="5">
        <f t="shared" si="33"/>
        <v>8.3516729858074203</v>
      </c>
      <c r="BK46" s="5">
        <f t="shared" si="34"/>
        <v>7.8405201619444025</v>
      </c>
      <c r="BL46" s="5">
        <f t="shared" si="35"/>
        <v>8.696767977309376</v>
      </c>
      <c r="BM46" s="5">
        <f t="shared" si="35"/>
        <v>6.9349345735803389</v>
      </c>
      <c r="BN46" s="5">
        <f t="shared" si="35"/>
        <v>7.5299218808247623</v>
      </c>
      <c r="BP46" s="2">
        <f t="shared" si="36"/>
        <v>93</v>
      </c>
      <c r="BQ46" s="5">
        <f t="shared" si="37"/>
        <v>27.021532667438688</v>
      </c>
      <c r="BR46" s="5">
        <f t="shared" si="38"/>
        <v>30.517961606519044</v>
      </c>
      <c r="BS46" s="5">
        <f t="shared" si="39"/>
        <v>33.736785225605111</v>
      </c>
    </row>
    <row r="47" spans="32:71">
      <c r="AF47" s="2">
        <f t="shared" si="40"/>
        <v>95</v>
      </c>
      <c r="AG47" s="5">
        <f t="shared" si="41"/>
        <v>43.740204544235922</v>
      </c>
      <c r="AH47" s="5">
        <f t="shared" si="42"/>
        <v>44.07908854423593</v>
      </c>
      <c r="AI47" s="5">
        <f t="shared" si="43"/>
        <v>48.511712544235927</v>
      </c>
      <c r="AJ47" s="5">
        <f t="shared" si="44"/>
        <v>48.888172210902589</v>
      </c>
      <c r="AK47" s="5">
        <f t="shared" si="45"/>
        <v>47.214018877569259</v>
      </c>
      <c r="AL47" s="5">
        <f t="shared" si="46"/>
        <v>52.37012487756926</v>
      </c>
      <c r="AM47" s="5">
        <f t="shared" si="47"/>
        <v>49.09434754423593</v>
      </c>
      <c r="AN47" s="5">
        <f t="shared" si="48"/>
        <v>54.460637877569255</v>
      </c>
      <c r="AO47" s="4">
        <f t="shared" si="49"/>
        <v>43.474761877569257</v>
      </c>
      <c r="AP47" s="4">
        <f t="shared" si="50"/>
        <v>47.436882544235921</v>
      </c>
      <c r="AQ47" s="4"/>
      <c r="AR47" s="2">
        <f t="shared" si="26"/>
        <v>95</v>
      </c>
      <c r="AS47" s="5">
        <f t="shared" si="51"/>
        <v>32.619790256285469</v>
      </c>
      <c r="AT47" s="5">
        <f t="shared" si="52"/>
        <v>32.369006372900095</v>
      </c>
      <c r="AU47" s="5">
        <f t="shared" si="53"/>
        <v>29.411377648211463</v>
      </c>
      <c r="AV47" s="5">
        <f t="shared" si="54"/>
        <v>29.184897562642142</v>
      </c>
      <c r="AW47" s="5">
        <f t="shared" si="55"/>
        <v>30.219759552768171</v>
      </c>
      <c r="AX47" s="5">
        <f t="shared" si="56"/>
        <v>27.244470035837434</v>
      </c>
      <c r="AY47" s="5">
        <f t="shared" si="57"/>
        <v>29.062333432874343</v>
      </c>
      <c r="AZ47" s="5">
        <f t="shared" si="58"/>
        <v>26.198670335215741</v>
      </c>
      <c r="BA47" s="5">
        <f t="shared" si="59"/>
        <v>32.818956019081817</v>
      </c>
      <c r="BB47" s="5">
        <f t="shared" si="60"/>
        <v>30.077783814513566</v>
      </c>
      <c r="BC47" s="5"/>
      <c r="BD47" s="2">
        <f t="shared" si="27"/>
        <v>152</v>
      </c>
      <c r="BE47" s="5">
        <f t="shared" si="28"/>
        <v>7.2042155438052866</v>
      </c>
      <c r="BF47" s="5">
        <f t="shared" si="29"/>
        <v>7.2600313180062939</v>
      </c>
      <c r="BG47" s="5">
        <f t="shared" si="30"/>
        <v>7.9901051494706365</v>
      </c>
      <c r="BH47" s="5">
        <f t="shared" si="31"/>
        <v>8.0521098110965994</v>
      </c>
      <c r="BI47" s="5">
        <f t="shared" si="32"/>
        <v>7.7763689545462871</v>
      </c>
      <c r="BJ47" s="5">
        <f t="shared" si="33"/>
        <v>8.6256036432670733</v>
      </c>
      <c r="BK47" s="5">
        <f t="shared" si="34"/>
        <v>8.0860678493962848</v>
      </c>
      <c r="BL47" s="5">
        <f t="shared" si="35"/>
        <v>8.9699208774010781</v>
      </c>
      <c r="BM47" s="5">
        <f t="shared" si="35"/>
        <v>7.1604958994845758</v>
      </c>
      <c r="BN47" s="5">
        <f t="shared" si="35"/>
        <v>7.8130756391235314</v>
      </c>
      <c r="BP47" s="2">
        <f t="shared" si="36"/>
        <v>95</v>
      </c>
      <c r="BQ47" s="5">
        <f t="shared" si="37"/>
        <v>26.198670335215741</v>
      </c>
      <c r="BR47" s="5">
        <f t="shared" si="38"/>
        <v>29.538788149591859</v>
      </c>
      <c r="BS47" s="5">
        <f t="shared" si="39"/>
        <v>32.619790256285469</v>
      </c>
    </row>
    <row r="48" spans="32:71">
      <c r="AF48" s="2">
        <f t="shared" si="40"/>
        <v>97</v>
      </c>
      <c r="AG48" s="5">
        <f t="shared" si="41"/>
        <v>46.169141680235938</v>
      </c>
      <c r="AH48" s="5">
        <f t="shared" si="42"/>
        <v>46.513014181569254</v>
      </c>
      <c r="AI48" s="5">
        <f t="shared" si="43"/>
        <v>51.210580880235931</v>
      </c>
      <c r="AJ48" s="5">
        <f t="shared" si="44"/>
        <v>51.592590418902596</v>
      </c>
      <c r="AK48" s="5">
        <f t="shared" si="45"/>
        <v>49.764510312235927</v>
      </c>
      <c r="AL48" s="5">
        <f t="shared" si="46"/>
        <v>55.203968706902593</v>
      </c>
      <c r="AM48" s="5">
        <f t="shared" si="47"/>
        <v>51.679742978902595</v>
      </c>
      <c r="AN48" s="5">
        <f t="shared" si="48"/>
        <v>57.333350213569254</v>
      </c>
      <c r="AO48" s="4">
        <f t="shared" si="49"/>
        <v>45.814938032235936</v>
      </c>
      <c r="AP48" s="4">
        <f t="shared" si="50"/>
        <v>50.229113152235925</v>
      </c>
      <c r="AQ48" s="4"/>
      <c r="AR48" s="2">
        <f t="shared" si="26"/>
        <v>97</v>
      </c>
      <c r="AS48" s="5">
        <f t="shared" si="51"/>
        <v>31.554281968028029</v>
      </c>
      <c r="AT48" s="5">
        <f t="shared" si="52"/>
        <v>31.320999948811526</v>
      </c>
      <c r="AU48" s="5">
        <f t="shared" si="53"/>
        <v>28.447912321225921</v>
      </c>
      <c r="AV48" s="5">
        <f t="shared" si="54"/>
        <v>28.237274053722306</v>
      </c>
      <c r="AW48" s="5">
        <f t="shared" si="55"/>
        <v>29.274559433207141</v>
      </c>
      <c r="AX48" s="5">
        <f t="shared" si="56"/>
        <v>26.390025009521477</v>
      </c>
      <c r="AY48" s="5">
        <f t="shared" si="57"/>
        <v>28.189654801393438</v>
      </c>
      <c r="AZ48" s="5">
        <f t="shared" si="58"/>
        <v>25.409889869913918</v>
      </c>
      <c r="BA48" s="5">
        <f t="shared" si="59"/>
        <v>31.798233881162396</v>
      </c>
      <c r="BB48" s="5">
        <f t="shared" si="60"/>
        <v>29.003779349728575</v>
      </c>
      <c r="BC48" s="5"/>
      <c r="BD48" s="2">
        <f t="shared" si="27"/>
        <v>155.20000000000002</v>
      </c>
      <c r="BE48" s="5">
        <f t="shared" si="28"/>
        <v>7.447483680285</v>
      </c>
      <c r="BF48" s="5">
        <f t="shared" si="29"/>
        <v>7.5029533023870476</v>
      </c>
      <c r="BG48" s="5">
        <f t="shared" si="30"/>
        <v>8.2607116243345136</v>
      </c>
      <c r="BH48" s="5">
        <f t="shared" si="31"/>
        <v>8.3223330819010748</v>
      </c>
      <c r="BI48" s="5">
        <f t="shared" si="32"/>
        <v>8.0274478779493226</v>
      </c>
      <c r="BJ48" s="5">
        <f t="shared" si="33"/>
        <v>8.904879776173475</v>
      </c>
      <c r="BK48" s="5">
        <f t="shared" si="34"/>
        <v>8.3363915470289385</v>
      </c>
      <c r="BL48" s="5">
        <f t="shared" si="35"/>
        <v>9.2483675137154826</v>
      </c>
      <c r="BM48" s="5">
        <f t="shared" si="35"/>
        <v>7.3903475544664268</v>
      </c>
      <c r="BN48" s="5">
        <f t="shared" si="35"/>
        <v>8.1023923526090122</v>
      </c>
      <c r="BP48" s="2">
        <f t="shared" si="36"/>
        <v>97</v>
      </c>
      <c r="BQ48" s="5">
        <f t="shared" si="37"/>
        <v>25.409889869913918</v>
      </c>
      <c r="BR48" s="5">
        <f t="shared" si="38"/>
        <v>28.603074675727967</v>
      </c>
      <c r="BS48" s="5">
        <f t="shared" si="39"/>
        <v>31.554281968028029</v>
      </c>
    </row>
    <row r="49" spans="32:74">
      <c r="AF49" s="2">
        <f t="shared" si="40"/>
        <v>99</v>
      </c>
      <c r="AG49" s="5">
        <f t="shared" si="41"/>
        <v>48.690232352235931</v>
      </c>
      <c r="AH49" s="5">
        <f t="shared" si="42"/>
        <v>49.038869696235928</v>
      </c>
      <c r="AI49" s="5">
        <f t="shared" si="43"/>
        <v>54.011844032235935</v>
      </c>
      <c r="AJ49" s="5">
        <f t="shared" si="44"/>
        <v>54.399155528235923</v>
      </c>
      <c r="AK49" s="5">
        <f t="shared" si="45"/>
        <v>52.40965680823593</v>
      </c>
      <c r="AL49" s="5">
        <f t="shared" si="46"/>
        <v>58.142983352235923</v>
      </c>
      <c r="AM49" s="5">
        <f t="shared" si="47"/>
        <v>54.359304728235934</v>
      </c>
      <c r="AN49" s="5">
        <f t="shared" si="48"/>
        <v>60.310693952235923</v>
      </c>
      <c r="AO49" s="4">
        <f t="shared" si="49"/>
        <v>48.240974048235934</v>
      </c>
      <c r="AP49" s="4">
        <f t="shared" si="50"/>
        <v>53.134253648235934</v>
      </c>
      <c r="AQ49" s="4"/>
      <c r="AR49" s="2">
        <f t="shared" si="26"/>
        <v>99</v>
      </c>
      <c r="AS49" s="5">
        <f t="shared" si="51"/>
        <v>30.537375973966181</v>
      </c>
      <c r="AT49" s="5">
        <f t="shared" si="52"/>
        <v>30.320273301774897</v>
      </c>
      <c r="AU49" s="5">
        <f t="shared" si="53"/>
        <v>27.528627437948412</v>
      </c>
      <c r="AV49" s="5">
        <f t="shared" si="54"/>
        <v>27.332628919730901</v>
      </c>
      <c r="AW49" s="5">
        <f t="shared" si="55"/>
        <v>28.370190193009343</v>
      </c>
      <c r="AX49" s="5">
        <f t="shared" si="56"/>
        <v>25.572680414288062</v>
      </c>
      <c r="AY49" s="5">
        <f t="shared" si="57"/>
        <v>27.352666466826097</v>
      </c>
      <c r="AZ49" s="5">
        <f t="shared" si="58"/>
        <v>24.653537111968131</v>
      </c>
      <c r="BA49" s="5">
        <f t="shared" si="59"/>
        <v>30.821764297571683</v>
      </c>
      <c r="BB49" s="5">
        <f t="shared" si="60"/>
        <v>27.983303227396792</v>
      </c>
      <c r="BC49" s="5"/>
      <c r="BD49" s="2">
        <f t="shared" si="27"/>
        <v>158.4</v>
      </c>
      <c r="BE49" s="5">
        <f t="shared" si="28"/>
        <v>7.6954876607716045</v>
      </c>
      <c r="BF49" s="5">
        <f t="shared" si="29"/>
        <v>7.7505897674821913</v>
      </c>
      <c r="BG49" s="5">
        <f t="shared" si="30"/>
        <v>8.5365679974313142</v>
      </c>
      <c r="BH49" s="5">
        <f t="shared" si="31"/>
        <v>8.5977825510358432</v>
      </c>
      <c r="BI49" s="5">
        <f t="shared" si="32"/>
        <v>8.2833424239047222</v>
      </c>
      <c r="BJ49" s="5">
        <f t="shared" si="33"/>
        <v>9.1894942646958491</v>
      </c>
      <c r="BK49" s="5">
        <f t="shared" si="34"/>
        <v>8.5914841350115925</v>
      </c>
      <c r="BL49" s="5">
        <f t="shared" si="35"/>
        <v>9.5321007664218111</v>
      </c>
      <c r="BM49" s="5">
        <f t="shared" si="35"/>
        <v>7.6244824186951119</v>
      </c>
      <c r="BN49" s="5">
        <f t="shared" si="35"/>
        <v>8.3978649014504274</v>
      </c>
      <c r="BP49" s="2">
        <f t="shared" si="36"/>
        <v>99</v>
      </c>
      <c r="BQ49" s="5">
        <f t="shared" si="37"/>
        <v>24.653537111968131</v>
      </c>
      <c r="BR49" s="5">
        <f t="shared" si="38"/>
        <v>27.708497477439003</v>
      </c>
      <c r="BS49" s="5">
        <f t="shared" si="39"/>
        <v>30.537375973966181</v>
      </c>
    </row>
    <row r="50" spans="32:74">
      <c r="AF50" s="2">
        <f t="shared" si="40"/>
        <v>101</v>
      </c>
      <c r="AG50" s="5">
        <f t="shared" si="41"/>
        <v>51.305250256235915</v>
      </c>
      <c r="AH50" s="5">
        <f t="shared" si="42"/>
        <v>51.658420592235927</v>
      </c>
      <c r="AI50" s="5">
        <f t="shared" si="43"/>
        <v>56.917472816235922</v>
      </c>
      <c r="AJ50" s="5">
        <f t="shared" si="44"/>
        <v>57.309829266902589</v>
      </c>
      <c r="AK50" s="5">
        <f t="shared" si="45"/>
        <v>55.151262653569269</v>
      </c>
      <c r="AL50" s="5">
        <f t="shared" si="46"/>
        <v>61.189173549569261</v>
      </c>
      <c r="AM50" s="5">
        <f t="shared" si="47"/>
        <v>57.134819160235935</v>
      </c>
      <c r="AN50" s="5">
        <f t="shared" si="48"/>
        <v>63.394653989569257</v>
      </c>
      <c r="AO50" s="4">
        <f t="shared" si="49"/>
        <v>50.754470053569264</v>
      </c>
      <c r="AP50" s="4">
        <f t="shared" si="50"/>
        <v>56.154622240235923</v>
      </c>
      <c r="AQ50" s="4"/>
      <c r="AR50" s="2">
        <f t="shared" si="26"/>
        <v>101</v>
      </c>
      <c r="AS50" s="5">
        <f t="shared" si="51"/>
        <v>29.566364861764356</v>
      </c>
      <c r="AT50" s="5">
        <f t="shared" si="52"/>
        <v>29.364230090843822</v>
      </c>
      <c r="AU50" s="5">
        <f t="shared" si="53"/>
        <v>26.651038307647703</v>
      </c>
      <c r="AV50" s="5">
        <f t="shared" si="54"/>
        <v>26.468579086764819</v>
      </c>
      <c r="AW50" s="5">
        <f t="shared" si="55"/>
        <v>27.504533448824478</v>
      </c>
      <c r="AX50" s="5">
        <f t="shared" si="56"/>
        <v>24.790492507161481</v>
      </c>
      <c r="AY50" s="5">
        <f t="shared" si="57"/>
        <v>26.54965519617366</v>
      </c>
      <c r="AZ50" s="5">
        <f t="shared" si="58"/>
        <v>23.928038926588155</v>
      </c>
      <c r="BA50" s="5">
        <f t="shared" si="59"/>
        <v>29.887214797021112</v>
      </c>
      <c r="BB50" s="5">
        <f t="shared" si="60"/>
        <v>27.013087932645796</v>
      </c>
      <c r="BC50" s="5"/>
      <c r="BD50" s="2">
        <f t="shared" si="27"/>
        <v>161.60000000000002</v>
      </c>
      <c r="BE50" s="5">
        <f t="shared" si="28"/>
        <v>7.948220929381324</v>
      </c>
      <c r="BF50" s="5">
        <f t="shared" si="29"/>
        <v>8.0029341574079371</v>
      </c>
      <c r="BG50" s="5">
        <f t="shared" si="30"/>
        <v>8.8176677128772543</v>
      </c>
      <c r="BH50" s="5">
        <f t="shared" si="31"/>
        <v>8.8784516626171257</v>
      </c>
      <c r="BI50" s="5">
        <f t="shared" si="32"/>
        <v>8.5440460365287052</v>
      </c>
      <c r="BJ50" s="5">
        <f t="shared" si="33"/>
        <v>9.4794405529504164</v>
      </c>
      <c r="BK50" s="5">
        <f t="shared" si="34"/>
        <v>8.8513390574604607</v>
      </c>
      <c r="BL50" s="5">
        <f t="shared" si="35"/>
        <v>9.8211140796362848</v>
      </c>
      <c r="BM50" s="5">
        <f t="shared" si="35"/>
        <v>7.8628939362868522</v>
      </c>
      <c r="BN50" s="5">
        <f t="shared" si="35"/>
        <v>8.6994867297639953</v>
      </c>
      <c r="BP50" s="2">
        <f t="shared" si="36"/>
        <v>101</v>
      </c>
      <c r="BQ50" s="5">
        <f t="shared" si="37"/>
        <v>23.928038926588155</v>
      </c>
      <c r="BR50" s="5">
        <f t="shared" si="38"/>
        <v>26.852866553221059</v>
      </c>
      <c r="BS50" s="5">
        <f t="shared" si="39"/>
        <v>29.566364861764356</v>
      </c>
    </row>
    <row r="51" spans="32:74">
      <c r="AF51" s="2">
        <f t="shared" si="40"/>
        <v>103</v>
      </c>
      <c r="AG51" s="5">
        <f t="shared" si="41"/>
        <v>54.015969088235934</v>
      </c>
      <c r="AH51" s="5">
        <f t="shared" si="42"/>
        <v>54.373432373569266</v>
      </c>
      <c r="AI51" s="5">
        <f t="shared" si="43"/>
        <v>59.92943804823593</v>
      </c>
      <c r="AJ51" s="5">
        <f t="shared" si="44"/>
        <v>60.326573362902593</v>
      </c>
      <c r="AK51" s="5">
        <f t="shared" si="45"/>
        <v>57.991132136235926</v>
      </c>
      <c r="AL51" s="5">
        <f t="shared" si="46"/>
        <v>64.344544034902583</v>
      </c>
      <c r="AM51" s="5">
        <f t="shared" si="47"/>
        <v>60.008072642902597</v>
      </c>
      <c r="AN51" s="5">
        <f t="shared" si="48"/>
        <v>66.587215221569267</v>
      </c>
      <c r="AO51" s="4">
        <f t="shared" si="49"/>
        <v>53.357026176235934</v>
      </c>
      <c r="AP51" s="4">
        <f t="shared" si="50"/>
        <v>59.292537136235929</v>
      </c>
      <c r="AQ51" s="4"/>
      <c r="AR51" s="2">
        <f t="shared" si="26"/>
        <v>103</v>
      </c>
      <c r="AS51" s="5">
        <f t="shared" si="51"/>
        <v>28.63870798417107</v>
      </c>
      <c r="AT51" s="5">
        <f t="shared" si="52"/>
        <v>28.450430617875913</v>
      </c>
      <c r="AU51" s="5">
        <f t="shared" si="53"/>
        <v>25.812816131446038</v>
      </c>
      <c r="AV51" s="5">
        <f t="shared" si="54"/>
        <v>25.642888017095384</v>
      </c>
      <c r="AW51" s="5">
        <f t="shared" si="55"/>
        <v>26.675588287633818</v>
      </c>
      <c r="AX51" s="5">
        <f t="shared" si="56"/>
        <v>24.041627591002673</v>
      </c>
      <c r="AY51" s="5">
        <f t="shared" si="57"/>
        <v>25.778991010186431</v>
      </c>
      <c r="AZ51" s="5">
        <f t="shared" si="58"/>
        <v>23.231900599124401</v>
      </c>
      <c r="BA51" s="5">
        <f t="shared" si="59"/>
        <v>28.992387246067651</v>
      </c>
      <c r="BB51" s="5">
        <f t="shared" si="60"/>
        <v>26.090088903525796</v>
      </c>
      <c r="BC51" s="5"/>
      <c r="BD51" s="2">
        <f t="shared" si="27"/>
        <v>164.8</v>
      </c>
      <c r="BE51" s="5">
        <f t="shared" si="28"/>
        <v>8.205677439425239</v>
      </c>
      <c r="BF51" s="5">
        <f t="shared" si="29"/>
        <v>8.2599804254753639</v>
      </c>
      <c r="BG51" s="5">
        <f t="shared" si="30"/>
        <v>9.1040047239834134</v>
      </c>
      <c r="BH51" s="5">
        <f t="shared" si="31"/>
        <v>9.1643343699559967</v>
      </c>
      <c r="BI51" s="5">
        <f t="shared" si="32"/>
        <v>8.8095526691323442</v>
      </c>
      <c r="BJ51" s="5">
        <f t="shared" si="33"/>
        <v>9.774712594248248</v>
      </c>
      <c r="BK51" s="5">
        <f t="shared" si="34"/>
        <v>9.1159502676866211</v>
      </c>
      <c r="BL51" s="5">
        <f t="shared" si="35"/>
        <v>10.115401406669974</v>
      </c>
      <c r="BM51" s="5">
        <f t="shared" si="35"/>
        <v>8.1055760605527212</v>
      </c>
      <c r="BN51" s="5">
        <f t="shared" si="35"/>
        <v>9.0072517908607921</v>
      </c>
      <c r="BP51" s="2">
        <f t="shared" si="36"/>
        <v>103</v>
      </c>
      <c r="BQ51" s="5">
        <f t="shared" si="37"/>
        <v>23.231900599124401</v>
      </c>
      <c r="BR51" s="5">
        <f t="shared" si="38"/>
        <v>26.034118779816971</v>
      </c>
      <c r="BS51" s="5">
        <f t="shared" si="39"/>
        <v>28.63870798417107</v>
      </c>
    </row>
    <row r="52" spans="32:74">
      <c r="AF52" s="2">
        <f t="shared" si="40"/>
        <v>105</v>
      </c>
      <c r="AG52" s="5">
        <f t="shared" si="41"/>
        <v>56.824162544235932</v>
      </c>
      <c r="AH52" s="5">
        <f t="shared" si="42"/>
        <v>57.185670544235933</v>
      </c>
      <c r="AI52" s="5">
        <f t="shared" si="43"/>
        <v>63.049710544235921</v>
      </c>
      <c r="AJ52" s="5">
        <f t="shared" si="44"/>
        <v>63.451349544235924</v>
      </c>
      <c r="AK52" s="5">
        <f t="shared" si="45"/>
        <v>60.931069544235925</v>
      </c>
      <c r="AL52" s="5">
        <f t="shared" si="46"/>
        <v>67.611099544235927</v>
      </c>
      <c r="AM52" s="5">
        <f t="shared" si="47"/>
        <v>62.980851544235932</v>
      </c>
      <c r="AN52" s="5">
        <f t="shared" si="48"/>
        <v>69.890362544235927</v>
      </c>
      <c r="AO52" s="4">
        <f t="shared" si="49"/>
        <v>56.050242544235928</v>
      </c>
      <c r="AP52" s="4">
        <f t="shared" si="50"/>
        <v>62.550316544235919</v>
      </c>
      <c r="AQ52" s="4"/>
      <c r="AR52" s="2">
        <f t="shared" si="26"/>
        <v>105</v>
      </c>
      <c r="AS52" s="5">
        <f t="shared" si="51"/>
        <v>27.752021523808008</v>
      </c>
      <c r="AT52" s="5">
        <f t="shared" si="52"/>
        <v>27.576582857065993</v>
      </c>
      <c r="AU52" s="5">
        <f t="shared" si="53"/>
        <v>25.011778299816005</v>
      </c>
      <c r="AV52" s="5">
        <f t="shared" si="54"/>
        <v>24.853456913482741</v>
      </c>
      <c r="AW52" s="5">
        <f t="shared" si="55"/>
        <v>25.881465626581686</v>
      </c>
      <c r="AX52" s="5">
        <f t="shared" si="56"/>
        <v>23.324356394592073</v>
      </c>
      <c r="AY52" s="5">
        <f t="shared" si="57"/>
        <v>25.039124485199622</v>
      </c>
      <c r="AZ52" s="5">
        <f t="shared" si="58"/>
        <v>22.563702985542164</v>
      </c>
      <c r="BA52" s="5">
        <f t="shared" si="59"/>
        <v>28.135210668453631</v>
      </c>
      <c r="BB52" s="5">
        <f t="shared" si="60"/>
        <v>25.211469247877389</v>
      </c>
      <c r="BC52" s="5"/>
      <c r="BD52" s="2">
        <f t="shared" si="27"/>
        <v>168</v>
      </c>
      <c r="BE52" s="5">
        <f t="shared" si="28"/>
        <v>8.4678516049145216</v>
      </c>
      <c r="BF52" s="5">
        <f t="shared" si="29"/>
        <v>8.5217229856956536</v>
      </c>
      <c r="BG52" s="5">
        <f t="shared" si="30"/>
        <v>9.3955734447609718</v>
      </c>
      <c r="BH52" s="5">
        <f t="shared" si="31"/>
        <v>9.4554250870636416</v>
      </c>
      <c r="BI52" s="5">
        <f t="shared" si="32"/>
        <v>9.0798567357268247</v>
      </c>
      <c r="BJ52" s="5">
        <f t="shared" si="33"/>
        <v>10.075304802600535</v>
      </c>
      <c r="BK52" s="5">
        <f t="shared" si="34"/>
        <v>9.3853121797012573</v>
      </c>
      <c r="BL52" s="5">
        <f t="shared" si="35"/>
        <v>10.414957161534067</v>
      </c>
      <c r="BM52" s="5">
        <f t="shared" si="35"/>
        <v>8.3525232055039051</v>
      </c>
      <c r="BN52" s="5">
        <f t="shared" si="35"/>
        <v>9.3211544987519996</v>
      </c>
      <c r="BP52" s="2">
        <f t="shared" si="36"/>
        <v>105</v>
      </c>
      <c r="BQ52" s="5">
        <f t="shared" si="37"/>
        <v>22.563702985542164</v>
      </c>
      <c r="BR52" s="5">
        <f t="shared" si="38"/>
        <v>25.250311135761041</v>
      </c>
      <c r="BS52" s="5">
        <f t="shared" si="39"/>
        <v>27.752021523808008</v>
      </c>
    </row>
    <row r="53" spans="32:74">
      <c r="AF53" s="2">
        <f t="shared" si="40"/>
        <v>107</v>
      </c>
      <c r="AG53" s="5">
        <f t="shared" si="41"/>
        <v>59.731604320235924</v>
      </c>
      <c r="AH53" s="5">
        <f t="shared" si="42"/>
        <v>60.096900608235927</v>
      </c>
      <c r="AI53" s="5">
        <f t="shared" si="43"/>
        <v>66.28026112023592</v>
      </c>
      <c r="AJ53" s="5">
        <f t="shared" si="44"/>
        <v>66.686119538902602</v>
      </c>
      <c r="AK53" s="5">
        <f t="shared" si="45"/>
        <v>63.972879165569267</v>
      </c>
      <c r="AL53" s="5">
        <f t="shared" si="46"/>
        <v>70.990844813569254</v>
      </c>
      <c r="AM53" s="5">
        <f t="shared" si="47"/>
        <v>66.054942232235916</v>
      </c>
      <c r="AN53" s="5">
        <f t="shared" si="48"/>
        <v>73.30608085356927</v>
      </c>
      <c r="AO53" s="4">
        <f t="shared" si="49"/>
        <v>58.835719285569262</v>
      </c>
      <c r="AP53" s="4">
        <f t="shared" si="50"/>
        <v>65.930278672235929</v>
      </c>
      <c r="AQ53" s="4"/>
      <c r="AR53" s="2">
        <f t="shared" si="26"/>
        <v>107</v>
      </c>
      <c r="AS53" s="5">
        <f t="shared" si="51"/>
        <v>26.904068911063412</v>
      </c>
      <c r="AT53" s="5">
        <f t="shared" si="52"/>
        <v>26.740533746922836</v>
      </c>
      <c r="AU53" s="5">
        <f t="shared" si="53"/>
        <v>24.245879114519099</v>
      </c>
      <c r="AV53" s="5">
        <f t="shared" si="54"/>
        <v>24.098316259990405</v>
      </c>
      <c r="AW53" s="5">
        <f t="shared" si="55"/>
        <v>25.120382570883468</v>
      </c>
      <c r="AX53" s="5">
        <f t="shared" si="56"/>
        <v>22.637048523936322</v>
      </c>
      <c r="AY53" s="5">
        <f t="shared" si="57"/>
        <v>24.328583819663777</v>
      </c>
      <c r="AZ53" s="5">
        <f t="shared" si="58"/>
        <v>21.92209950508839</v>
      </c>
      <c r="BA53" s="5">
        <f t="shared" si="59"/>
        <v>27.313734213055806</v>
      </c>
      <c r="BB53" s="5">
        <f t="shared" si="60"/>
        <v>24.374585261335138</v>
      </c>
      <c r="BC53" s="5"/>
      <c r="BD53" s="2">
        <f t="shared" si="27"/>
        <v>171.20000000000002</v>
      </c>
      <c r="BE53" s="5">
        <f t="shared" si="28"/>
        <v>8.7347382575043877</v>
      </c>
      <c r="BF53" s="5">
        <f t="shared" si="29"/>
        <v>8.7881566697240139</v>
      </c>
      <c r="BG53" s="5">
        <f t="shared" si="30"/>
        <v>9.6923687068651407</v>
      </c>
      <c r="BH53" s="5">
        <f t="shared" si="31"/>
        <v>9.7517186455952665</v>
      </c>
      <c r="BI53" s="5">
        <f t="shared" si="32"/>
        <v>9.3549530679673563</v>
      </c>
      <c r="BJ53" s="5">
        <f t="shared" si="33"/>
        <v>10.381212009662477</v>
      </c>
      <c r="BK53" s="5">
        <f t="shared" si="34"/>
        <v>9.6594196251595754</v>
      </c>
      <c r="BL53" s="5">
        <f t="shared" si="35"/>
        <v>10.719776175883775</v>
      </c>
      <c r="BM53" s="5">
        <f t="shared" si="35"/>
        <v>8.6037302027956084</v>
      </c>
      <c r="BN53" s="5">
        <f t="shared" si="35"/>
        <v>9.6411896850928276</v>
      </c>
      <c r="BP53" s="2">
        <f t="shared" si="36"/>
        <v>107</v>
      </c>
      <c r="BQ53" s="5">
        <f t="shared" si="37"/>
        <v>21.92209950508839</v>
      </c>
      <c r="BR53" s="5">
        <f t="shared" si="38"/>
        <v>24.499614056508467</v>
      </c>
      <c r="BS53" s="5">
        <f t="shared" si="39"/>
        <v>26.904068911063412</v>
      </c>
    </row>
    <row r="54" spans="32:74">
      <c r="AF54" s="2">
        <f t="shared" si="40"/>
        <v>109</v>
      </c>
      <c r="AG54" s="5">
        <f t="shared" si="41"/>
        <v>62.740068112235925</v>
      </c>
      <c r="AH54" s="5">
        <f t="shared" si="42"/>
        <v>63.108888069569261</v>
      </c>
      <c r="AI54" s="5">
        <f t="shared" si="43"/>
        <v>69.62306059223593</v>
      </c>
      <c r="AJ54" s="5">
        <f t="shared" si="44"/>
        <v>70.032845074902596</v>
      </c>
      <c r="AK54" s="5">
        <f t="shared" si="45"/>
        <v>67.118365288235921</v>
      </c>
      <c r="AL54" s="5">
        <f t="shared" si="46"/>
        <v>74.485784578902596</v>
      </c>
      <c r="AM54" s="5">
        <f t="shared" si="47"/>
        <v>69.232131074902611</v>
      </c>
      <c r="AN54" s="5">
        <f t="shared" si="48"/>
        <v>76.836355045569263</v>
      </c>
      <c r="AO54" s="4">
        <f t="shared" si="49"/>
        <v>61.715056528235934</v>
      </c>
      <c r="AP54" s="4">
        <f t="shared" si="50"/>
        <v>69.43474172823592</v>
      </c>
      <c r="AQ54" s="4"/>
      <c r="AR54" s="2">
        <f t="shared" si="26"/>
        <v>109</v>
      </c>
      <c r="AS54" s="5">
        <f t="shared" si="51"/>
        <v>26.092751647503096</v>
      </c>
      <c r="AT54" s="5">
        <f t="shared" si="52"/>
        <v>25.940260804395027</v>
      </c>
      <c r="AU54" s="5">
        <f t="shared" si="53"/>
        <v>23.513200966384385</v>
      </c>
      <c r="AV54" s="5">
        <f t="shared" si="54"/>
        <v>23.375617738349856</v>
      </c>
      <c r="AW54" s="5">
        <f t="shared" si="55"/>
        <v>24.390656842873582</v>
      </c>
      <c r="AX54" s="5">
        <f t="shared" si="56"/>
        <v>21.978167040260765</v>
      </c>
      <c r="AY54" s="5">
        <f t="shared" si="57"/>
        <v>23.645971750152473</v>
      </c>
      <c r="AZ54" s="5">
        <f t="shared" si="58"/>
        <v>21.305813044217288</v>
      </c>
      <c r="BA54" s="5">
        <f t="shared" si="59"/>
        <v>26.5261203293399</v>
      </c>
      <c r="BB54" s="5">
        <f t="shared" si="60"/>
        <v>23.576972778373321</v>
      </c>
      <c r="BC54" s="5"/>
      <c r="BD54" s="2">
        <f t="shared" si="27"/>
        <v>174.4</v>
      </c>
      <c r="BE54" s="5">
        <f t="shared" si="28"/>
        <v>9.0063326081781003</v>
      </c>
      <c r="BF54" s="5">
        <f t="shared" si="29"/>
        <v>9.0592766885437115</v>
      </c>
      <c r="BG54" s="5">
        <f t="shared" si="30"/>
        <v>9.9943857212791833</v>
      </c>
      <c r="BH54" s="5">
        <f t="shared" si="31"/>
        <v>10.053210256534134</v>
      </c>
      <c r="BI54" s="5">
        <f t="shared" si="32"/>
        <v>9.6348368768372001</v>
      </c>
      <c r="BJ54" s="5">
        <f t="shared" si="33"/>
        <v>10.692429426417345</v>
      </c>
      <c r="BK54" s="5">
        <f t="shared" si="34"/>
        <v>9.9382678150448474</v>
      </c>
      <c r="BL54" s="5">
        <f t="shared" si="35"/>
        <v>11.029853660702353</v>
      </c>
      <c r="BM54" s="5">
        <f t="shared" si="35"/>
        <v>8.8591922634111029</v>
      </c>
      <c r="BN54" s="5">
        <f t="shared" si="35"/>
        <v>9.967352560866539</v>
      </c>
      <c r="BP54" s="2">
        <f t="shared" si="36"/>
        <v>109</v>
      </c>
      <c r="BQ54" s="5">
        <f t="shared" si="37"/>
        <v>21.305813044217288</v>
      </c>
      <c r="BR54" s="5">
        <f t="shared" si="38"/>
        <v>23.780304979267058</v>
      </c>
      <c r="BS54" s="5">
        <f t="shared" si="39"/>
        <v>26.092751647503096</v>
      </c>
    </row>
    <row r="55" spans="32:74">
      <c r="AF55" s="2">
        <f t="shared" si="40"/>
        <v>111</v>
      </c>
      <c r="AG55" s="5">
        <f t="shared" si="41"/>
        <v>65.85132761623592</v>
      </c>
      <c r="AH55" s="5">
        <f t="shared" si="42"/>
        <v>66.223398432235939</v>
      </c>
      <c r="AI55" s="5">
        <f t="shared" si="43"/>
        <v>73.08007977623592</v>
      </c>
      <c r="AJ55" s="5">
        <f t="shared" si="44"/>
        <v>73.493487880235918</v>
      </c>
      <c r="AK55" s="5">
        <f t="shared" si="45"/>
        <v>70.369332200235931</v>
      </c>
      <c r="AL55" s="5">
        <f t="shared" si="46"/>
        <v>78.097923576235928</v>
      </c>
      <c r="AM55" s="5">
        <f t="shared" si="47"/>
        <v>72.514204440235929</v>
      </c>
      <c r="AN55" s="5">
        <f t="shared" si="48"/>
        <v>80.483170016235931</v>
      </c>
      <c r="AO55" s="4">
        <f t="shared" si="49"/>
        <v>64.68985440023593</v>
      </c>
      <c r="AP55" s="4">
        <f t="shared" si="50"/>
        <v>73.066023920235921</v>
      </c>
      <c r="AQ55" s="4"/>
      <c r="AR55" s="2">
        <f t="shared" si="26"/>
        <v>111</v>
      </c>
      <c r="AS55" s="5">
        <f t="shared" si="51"/>
        <v>25.31610056695304</v>
      </c>
      <c r="AT55" s="5">
        <f t="shared" si="52"/>
        <v>25.17386410040378</v>
      </c>
      <c r="AU55" s="5">
        <f t="shared" si="53"/>
        <v>22.811945984521287</v>
      </c>
      <c r="AV55" s="5">
        <f t="shared" si="54"/>
        <v>22.683626542758237</v>
      </c>
      <c r="AW55" s="5">
        <f t="shared" si="55"/>
        <v>23.690701336432618</v>
      </c>
      <c r="AX55" s="5">
        <f t="shared" si="56"/>
        <v>21.346263204714376</v>
      </c>
      <c r="AY55" s="5">
        <f t="shared" si="57"/>
        <v>22.989962384183283</v>
      </c>
      <c r="AZ55" s="5">
        <f t="shared" si="58"/>
        <v>20.713632826138625</v>
      </c>
      <c r="BA55" s="5">
        <f t="shared" si="59"/>
        <v>25.77063819135633</v>
      </c>
      <c r="BB55" s="5">
        <f t="shared" si="60"/>
        <v>22.816334363834059</v>
      </c>
      <c r="BC55" s="5"/>
      <c r="BD55" s="2">
        <f t="shared" si="27"/>
        <v>177.60000000000002</v>
      </c>
      <c r="BE55" s="5">
        <f t="shared" si="28"/>
        <v>9.2826302130732845</v>
      </c>
      <c r="BF55" s="5">
        <f t="shared" si="29"/>
        <v>9.3350785982923732</v>
      </c>
      <c r="BG55" s="5">
        <f t="shared" si="30"/>
        <v>10.301620044140725</v>
      </c>
      <c r="BH55" s="5">
        <f t="shared" si="31"/>
        <v>10.359895476017872</v>
      </c>
      <c r="BI55" s="5">
        <f t="shared" si="32"/>
        <v>9.9195037184739867</v>
      </c>
      <c r="BJ55" s="5">
        <f t="shared" si="33"/>
        <v>11.008952609002762</v>
      </c>
      <c r="BK55" s="5">
        <f t="shared" si="34"/>
        <v>10.221852305494686</v>
      </c>
      <c r="BL55" s="5">
        <f t="shared" si="35"/>
        <v>11.345185172127435</v>
      </c>
      <c r="BM55" s="5">
        <f t="shared" si="35"/>
        <v>9.1189049434880047</v>
      </c>
      <c r="BN55" s="5">
        <f t="shared" si="35"/>
        <v>10.299638682210764</v>
      </c>
      <c r="BP55" s="2">
        <f t="shared" si="36"/>
        <v>111</v>
      </c>
      <c r="BQ55" s="5">
        <f t="shared" si="37"/>
        <v>20.713632826138625</v>
      </c>
      <c r="BR55" s="5">
        <f t="shared" si="38"/>
        <v>23.090762118263154</v>
      </c>
      <c r="BS55" s="5">
        <f t="shared" si="39"/>
        <v>25.31610056695304</v>
      </c>
    </row>
    <row r="56" spans="32:74">
      <c r="AF56" s="2">
        <f t="shared" si="40"/>
        <v>113</v>
      </c>
      <c r="AG56" s="5">
        <f t="shared" si="41"/>
        <v>69.067156528235927</v>
      </c>
      <c r="AH56" s="5">
        <f t="shared" si="42"/>
        <v>69.442197200235924</v>
      </c>
      <c r="AI56" s="5">
        <f t="shared" si="43"/>
        <v>76.653289488235913</v>
      </c>
      <c r="AJ56" s="5">
        <f t="shared" si="44"/>
        <v>77.070009682902594</v>
      </c>
      <c r="AK56" s="5">
        <f t="shared" si="45"/>
        <v>73.727584189569257</v>
      </c>
      <c r="AL56" s="5">
        <f t="shared" si="46"/>
        <v>81.829266541569254</v>
      </c>
      <c r="AM56" s="5">
        <f t="shared" si="47"/>
        <v>75.902948696235924</v>
      </c>
      <c r="AN56" s="5">
        <f t="shared" si="48"/>
        <v>84.248510661569256</v>
      </c>
      <c r="AO56" s="4">
        <f t="shared" si="49"/>
        <v>67.761713029569265</v>
      </c>
      <c r="AP56" s="4">
        <f t="shared" si="50"/>
        <v>76.826443456235921</v>
      </c>
      <c r="AQ56" s="4"/>
      <c r="AR56" s="2">
        <f t="shared" si="26"/>
        <v>113</v>
      </c>
      <c r="AS56" s="5">
        <f t="shared" si="51"/>
        <v>24.57226755102014</v>
      </c>
      <c r="AT56" s="5">
        <f t="shared" si="52"/>
        <v>24.439558620334591</v>
      </c>
      <c r="AU56" s="5">
        <f t="shared" si="53"/>
        <v>22.140428160757047</v>
      </c>
      <c r="AV56" s="5">
        <f t="shared" si="54"/>
        <v>22.020714103744265</v>
      </c>
      <c r="AW56" s="5">
        <f t="shared" si="55"/>
        <v>23.019018836102127</v>
      </c>
      <c r="AX56" s="5">
        <f t="shared" si="56"/>
        <v>20.73997141765722</v>
      </c>
      <c r="AY56" s="5">
        <f t="shared" si="57"/>
        <v>22.359298002926764</v>
      </c>
      <c r="AZ56" s="5">
        <f t="shared" si="58"/>
        <v>20.144411288378599</v>
      </c>
      <c r="BA56" s="5">
        <f t="shared" si="59"/>
        <v>25.04565739740698</v>
      </c>
      <c r="BB56" s="5">
        <f t="shared" si="60"/>
        <v>22.090527334729114</v>
      </c>
      <c r="BC56" s="5"/>
      <c r="BD56" s="2">
        <f t="shared" si="27"/>
        <v>180.8</v>
      </c>
      <c r="BE56" s="5">
        <f t="shared" si="28"/>
        <v>9.5636269429372938</v>
      </c>
      <c r="BF56" s="5">
        <f t="shared" si="29"/>
        <v>9.6155582697173401</v>
      </c>
      <c r="BG56" s="5">
        <f t="shared" si="30"/>
        <v>10.614067546197113</v>
      </c>
      <c r="BH56" s="5">
        <f t="shared" si="31"/>
        <v>10.671770174793835</v>
      </c>
      <c r="BI56" s="5">
        <f t="shared" si="32"/>
        <v>10.208949463625062</v>
      </c>
      <c r="BJ56" s="5">
        <f t="shared" si="33"/>
        <v>11.330777428166076</v>
      </c>
      <c r="BK56" s="5">
        <f t="shared" si="34"/>
        <v>10.510168967256451</v>
      </c>
      <c r="BL56" s="5">
        <f t="shared" si="35"/>
        <v>11.665766580906366</v>
      </c>
      <c r="BM56" s="5">
        <f t="shared" si="35"/>
        <v>9.3828641137736692</v>
      </c>
      <c r="BN56" s="5">
        <f t="shared" si="35"/>
        <v>10.638043919872848</v>
      </c>
      <c r="BP56" s="2">
        <f t="shared" si="36"/>
        <v>113</v>
      </c>
      <c r="BQ56" s="5">
        <f t="shared" si="37"/>
        <v>20.144411288378599</v>
      </c>
      <c r="BR56" s="5">
        <f t="shared" si="38"/>
        <v>22.429458497615094</v>
      </c>
      <c r="BS56" s="5">
        <f t="shared" si="39"/>
        <v>24.57226755102014</v>
      </c>
    </row>
    <row r="57" spans="32:74">
      <c r="AF57" s="2">
        <f t="shared" si="40"/>
        <v>115</v>
      </c>
      <c r="AG57" s="5">
        <f t="shared" si="41"/>
        <v>72.389328544235923</v>
      </c>
      <c r="AH57" s="5">
        <f t="shared" si="42"/>
        <v>72.767049877569264</v>
      </c>
      <c r="AI57" s="5">
        <f t="shared" si="43"/>
        <v>80.344660544235921</v>
      </c>
      <c r="AJ57" s="5">
        <f t="shared" si="44"/>
        <v>80.764372210902593</v>
      </c>
      <c r="AK57" s="5">
        <f t="shared" si="45"/>
        <v>77.194925544235929</v>
      </c>
      <c r="AL57" s="5">
        <f t="shared" si="46"/>
        <v>85.681818210902591</v>
      </c>
      <c r="AM57" s="5">
        <f t="shared" si="47"/>
        <v>79.400150210902581</v>
      </c>
      <c r="AN57" s="5">
        <f t="shared" si="48"/>
        <v>88.134361877569262</v>
      </c>
      <c r="AO57" s="4">
        <f t="shared" si="49"/>
        <v>70.93223254423593</v>
      </c>
      <c r="AP57" s="4">
        <f t="shared" si="50"/>
        <v>80.718318544235927</v>
      </c>
      <c r="AQ57" s="4"/>
      <c r="AR57" s="2">
        <f t="shared" si="26"/>
        <v>115</v>
      </c>
      <c r="AS57" s="5">
        <f t="shared" si="51"/>
        <v>23.859517704250461</v>
      </c>
      <c r="AT57" s="5">
        <f t="shared" si="52"/>
        <v>23.735667021075827</v>
      </c>
      <c r="AU57" s="5">
        <f t="shared" si="53"/>
        <v>21.497065944401594</v>
      </c>
      <c r="AV57" s="5">
        <f t="shared" si="54"/>
        <v>21.385351222563514</v>
      </c>
      <c r="AW57" s="5">
        <f t="shared" si="55"/>
        <v>22.374196928401169</v>
      </c>
      <c r="AX57" s="5">
        <f t="shared" si="56"/>
        <v>20.158004370876267</v>
      </c>
      <c r="AY57" s="5">
        <f t="shared" si="57"/>
        <v>21.752785875244339</v>
      </c>
      <c r="AZ57" s="5">
        <f t="shared" si="58"/>
        <v>19.597061001012104</v>
      </c>
      <c r="BA57" s="5">
        <f t="shared" si="59"/>
        <v>24.349641961753726</v>
      </c>
      <c r="BB57" s="5">
        <f t="shared" si="60"/>
        <v>21.397552589669715</v>
      </c>
      <c r="BC57" s="5"/>
      <c r="BD57" s="2">
        <f t="shared" si="27"/>
        <v>184</v>
      </c>
      <c r="BE57" s="5">
        <f t="shared" si="28"/>
        <v>9.8493189557698333</v>
      </c>
      <c r="BF57" s="5">
        <f t="shared" si="29"/>
        <v>9.9007118608183333</v>
      </c>
      <c r="BG57" s="5">
        <f t="shared" si="30"/>
        <v>10.931724385448064</v>
      </c>
      <c r="BH57" s="5">
        <f t="shared" si="31"/>
        <v>10.988830510861723</v>
      </c>
      <c r="BI57" s="5">
        <f t="shared" si="32"/>
        <v>10.503170270290134</v>
      </c>
      <c r="BJ57" s="5">
        <f t="shared" si="33"/>
        <v>11.657900041907004</v>
      </c>
      <c r="BK57" s="5">
        <f t="shared" si="34"/>
        <v>10.803213958329849</v>
      </c>
      <c r="BL57" s="5">
        <f t="shared" si="35"/>
        <v>11.991594045038859</v>
      </c>
      <c r="BM57" s="5">
        <f t="shared" si="35"/>
        <v>9.6510659322678052</v>
      </c>
      <c r="BN57" s="5">
        <f t="shared" si="35"/>
        <v>10.982564431852502</v>
      </c>
      <c r="BP57" s="2">
        <f t="shared" si="36"/>
        <v>115</v>
      </c>
      <c r="BQ57" s="5">
        <f t="shared" si="37"/>
        <v>19.597061001012104</v>
      </c>
      <c r="BR57" s="5">
        <f t="shared" si="38"/>
        <v>21.794956258478159</v>
      </c>
      <c r="BS57" s="5">
        <f t="shared" si="39"/>
        <v>23.859517704250461</v>
      </c>
    </row>
    <row r="58" spans="32:74">
      <c r="BP58" s="2">
        <v>56</v>
      </c>
      <c r="BT58" s="2">
        <v>58.5</v>
      </c>
    </row>
    <row r="59" spans="32:74">
      <c r="BP59" s="2">
        <v>62</v>
      </c>
      <c r="BT59" s="2">
        <v>52.6</v>
      </c>
    </row>
    <row r="60" spans="32:74">
      <c r="BP60" s="2">
        <v>81</v>
      </c>
      <c r="BT60" s="2">
        <v>36.200000000000003</v>
      </c>
    </row>
    <row r="61" spans="32:74">
      <c r="BP61" s="2">
        <v>93</v>
      </c>
      <c r="BT61" s="2">
        <v>28</v>
      </c>
    </row>
    <row r="62" spans="32:74">
      <c r="BP62" s="2">
        <v>32</v>
      </c>
      <c r="BU62" s="2">
        <v>86.4</v>
      </c>
    </row>
    <row r="63" spans="32:74">
      <c r="BP63" s="2">
        <v>50</v>
      </c>
      <c r="BV63" s="2">
        <v>78.400000000000006</v>
      </c>
    </row>
    <row r="64" spans="32:74">
      <c r="BP64" s="2">
        <v>55</v>
      </c>
      <c r="BV64" s="2">
        <v>72.099999999999994</v>
      </c>
    </row>
    <row r="65" spans="68:75">
      <c r="BP65" s="2">
        <v>60</v>
      </c>
      <c r="BV65" s="2">
        <v>64</v>
      </c>
    </row>
    <row r="66" spans="68:75">
      <c r="BP66" s="2">
        <v>65</v>
      </c>
      <c r="BV66" s="2">
        <v>56.3</v>
      </c>
    </row>
    <row r="67" spans="68:75">
      <c r="BP67" s="2">
        <v>70</v>
      </c>
      <c r="BV67" s="2">
        <v>50.2</v>
      </c>
    </row>
    <row r="68" spans="68:75">
      <c r="BP68" s="2">
        <v>36</v>
      </c>
      <c r="BU68" s="2">
        <v>100.9</v>
      </c>
    </row>
    <row r="69" spans="68:75">
      <c r="BP69" s="2">
        <v>28</v>
      </c>
      <c r="BW69" s="2">
        <v>99.1</v>
      </c>
    </row>
  </sheetData>
  <phoneticPr fontId="1" type="noConversion"/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&amp;C&amp;A</oddHeader>
    <oddFooter>&amp;CPage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coefficient analysis detailed</vt:lpstr>
      <vt:lpstr>Gen3_Gen4_Prime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Robert J. (MSFC-IS40)[NICS]</dc:creator>
  <cp:lastModifiedBy>Bob Wilson</cp:lastModifiedBy>
  <dcterms:created xsi:type="dcterms:W3CDTF">2016-03-16T14:52:01Z</dcterms:created>
  <dcterms:modified xsi:type="dcterms:W3CDTF">2017-01-30T01:27:58Z</dcterms:modified>
</cp:coreProperties>
</file>