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Primeau\Desktop\"/>
    </mc:Choice>
  </mc:AlternateContent>
  <bookViews>
    <workbookView xWindow="0" yWindow="0" windowWidth="17256" windowHeight="5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3" i="1"/>
  <c r="G2" i="1"/>
  <c r="P13" i="1"/>
  <c r="O13" i="1"/>
  <c r="P12" i="1"/>
  <c r="P11" i="1"/>
  <c r="O12" i="1"/>
  <c r="O11" i="1"/>
  <c r="C21" i="1"/>
  <c r="H13" i="1"/>
  <c r="G13" i="1"/>
  <c r="F13" i="1"/>
  <c r="D13" i="1"/>
  <c r="C13" i="1"/>
  <c r="B13" i="1"/>
  <c r="N12" i="1"/>
  <c r="M12" i="1"/>
  <c r="J12" i="1"/>
  <c r="E12" i="1"/>
  <c r="I12" i="1" s="1"/>
  <c r="N11" i="1"/>
  <c r="M11" i="1"/>
  <c r="J11" i="1"/>
  <c r="E11" i="1"/>
  <c r="K11" i="1" s="1"/>
  <c r="L11" i="1" s="1"/>
  <c r="I11" i="1" l="1"/>
  <c r="M13" i="1"/>
  <c r="N13" i="1"/>
  <c r="I13" i="1"/>
  <c r="J13" i="1"/>
  <c r="E13" i="1"/>
  <c r="K13" i="1" s="1"/>
  <c r="K12" i="1"/>
  <c r="L12" i="1" s="1"/>
  <c r="L13" i="1" s="1"/>
</calcChain>
</file>

<file path=xl/sharedStrings.xml><?xml version="1.0" encoding="utf-8"?>
<sst xmlns="http://schemas.openxmlformats.org/spreadsheetml/2006/main" count="28" uniqueCount="27">
  <si>
    <t>Date</t>
  </si>
  <si>
    <t>Total Miles</t>
  </si>
  <si>
    <t>EV Miles</t>
  </si>
  <si>
    <t>KW Used</t>
  </si>
  <si>
    <r>
      <t xml:space="preserve">Cost of Electric </t>
    </r>
    <r>
      <rPr>
        <sz val="8"/>
        <color theme="1"/>
        <rFont val="Calibri"/>
        <family val="2"/>
        <scheme val="minor"/>
      </rPr>
      <t>(KW Used * 1.25 * $0.13085)</t>
    </r>
  </si>
  <si>
    <t>HV Miles</t>
  </si>
  <si>
    <t>Fuel Used</t>
  </si>
  <si>
    <t>Cost of Fuel</t>
  </si>
  <si>
    <t>Cost per EV Mile</t>
  </si>
  <si>
    <t>Cost per Fuel Mile</t>
  </si>
  <si>
    <t>Total Energy Cost</t>
  </si>
  <si>
    <t>Total Energy Cost per mile</t>
  </si>
  <si>
    <t>% of Miles EV</t>
  </si>
  <si>
    <t>% of Miles HV</t>
  </si>
  <si>
    <t>Item</t>
  </si>
  <si>
    <t>Cost</t>
  </si>
  <si>
    <t>Odometer</t>
  </si>
  <si>
    <t>Purchase</t>
  </si>
  <si>
    <t>Sunshade</t>
  </si>
  <si>
    <t>Floor Mats</t>
  </si>
  <si>
    <t>Miles per KwH</t>
  </si>
  <si>
    <t>Miles per Gallon</t>
  </si>
  <si>
    <t>Test</t>
  </si>
  <si>
    <t>Total Cost of Ownership - (Energy Cost + Purchase + Maintenance + Fees) ---&gt;</t>
  </si>
  <si>
    <t>Total Cost of Ownership Per Mile Driven -------------------------------------------&gt;</t>
  </si>
  <si>
    <t>Cost of Energy Per Mile Driven -------------------------------------------------------&gt;</t>
  </si>
  <si>
    <t>Cost of Ownership EXCLUDING Energy Per Mile Driven------------------------------------&gt;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</si>
</sst>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&quot;$&quot;#,##0.000"/>
    <numFmt numFmtId="166" formatCode="&quot;$&quot;#,##0.000_);[Red]\(&quot;$&quot;#,##0.000\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8" fontId="0" fillId="0" borderId="0" xfId="0" applyNumberFormat="1"/>
    <xf numFmtId="14" fontId="0" fillId="0" borderId="1" xfId="0" applyNumberFormat="1" applyBorder="1"/>
    <xf numFmtId="0" fontId="0" fillId="0" borderId="1" xfId="0" applyBorder="1"/>
    <xf numFmtId="8" fontId="0" fillId="0" borderId="1" xfId="0" applyNumberFormat="1" applyBorder="1"/>
    <xf numFmtId="165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165" fontId="0" fillId="0" borderId="0" xfId="0" applyNumberFormat="1"/>
    <xf numFmtId="2" fontId="0" fillId="3" borderId="1" xfId="0" applyNumberFormat="1" applyFill="1" applyBorder="1" applyAlignment="1">
      <alignment horizontal="center" vertical="center"/>
    </xf>
    <xf numFmtId="10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8" fontId="3" fillId="2" borderId="2" xfId="0" applyNumberFormat="1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tabSelected="1" workbookViewId="0">
      <selection activeCell="A6" sqref="A6"/>
    </sheetView>
  </sheetViews>
  <sheetFormatPr defaultRowHeight="14.4" x14ac:dyDescent="0.3"/>
  <cols>
    <col min="1" max="1" width="11.6640625" customWidth="1"/>
    <col min="2" max="2" width="11" customWidth="1"/>
    <col min="3" max="3" width="11.6640625" bestFit="1" customWidth="1"/>
    <col min="4" max="4" width="9.21875" customWidth="1"/>
    <col min="5" max="5" width="13.6640625" customWidth="1"/>
    <col min="7" max="7" width="10.5546875" bestFit="1" customWidth="1"/>
    <col min="12" max="12" width="12.44140625" customWidth="1"/>
  </cols>
  <sheetData>
    <row r="2" spans="1:16" x14ac:dyDescent="0.3">
      <c r="A2" t="s">
        <v>23</v>
      </c>
      <c r="G2" s="3">
        <f>C21+K13</f>
        <v>20752.226999999999</v>
      </c>
    </row>
    <row r="3" spans="1:16" x14ac:dyDescent="0.3">
      <c r="A3" t="s">
        <v>24</v>
      </c>
      <c r="G3" s="25">
        <f>G2/B13</f>
        <v>47.816191244239626</v>
      </c>
    </row>
    <row r="4" spans="1:16" x14ac:dyDescent="0.3">
      <c r="A4" t="s">
        <v>25</v>
      </c>
      <c r="G4" s="14">
        <f>L13</f>
        <v>4.8913310731132073E-2</v>
      </c>
    </row>
    <row r="5" spans="1:16" x14ac:dyDescent="0.3">
      <c r="A5" t="s">
        <v>26</v>
      </c>
      <c r="G5" s="25">
        <f>G3-G4</f>
        <v>47.767277933508495</v>
      </c>
    </row>
    <row r="10" spans="1:16" s="1" customFormat="1" ht="45" customHeight="1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2" t="s">
        <v>13</v>
      </c>
      <c r="O10" s="2" t="s">
        <v>20</v>
      </c>
      <c r="P10" s="2" t="s">
        <v>21</v>
      </c>
    </row>
    <row r="11" spans="1:16" x14ac:dyDescent="0.3">
      <c r="A11" s="9">
        <v>43061</v>
      </c>
      <c r="B11" s="10">
        <v>424</v>
      </c>
      <c r="C11" s="10">
        <v>79</v>
      </c>
      <c r="D11" s="10">
        <v>15</v>
      </c>
      <c r="E11" s="7">
        <f>(D11*1.25*0.13085)</f>
        <v>2.4534374999999997</v>
      </c>
      <c r="F11" s="10">
        <v>345</v>
      </c>
      <c r="G11" s="15">
        <v>6.15</v>
      </c>
      <c r="H11" s="11">
        <v>15.13</v>
      </c>
      <c r="I11" s="7">
        <f>E11/C11</f>
        <v>3.1056170886075946E-2</v>
      </c>
      <c r="J11" s="7">
        <f>H11/F11</f>
        <v>4.3855072463768116E-2</v>
      </c>
      <c r="K11" s="7">
        <f>E11+H11</f>
        <v>17.583437500000002</v>
      </c>
      <c r="L11" s="7">
        <f>K11/B11</f>
        <v>4.1470371462264156E-2</v>
      </c>
      <c r="M11" s="8">
        <f>C11/B11</f>
        <v>0.18632075471698112</v>
      </c>
      <c r="N11" s="8">
        <f>F11/B11</f>
        <v>0.81367924528301883</v>
      </c>
      <c r="O11" s="17">
        <f>C11/D11</f>
        <v>5.2666666666666666</v>
      </c>
      <c r="P11" s="17">
        <f>F11/G11</f>
        <v>56.097560975609753</v>
      </c>
    </row>
    <row r="12" spans="1:16" x14ac:dyDescent="0.3">
      <c r="A12" s="9" t="s">
        <v>22</v>
      </c>
      <c r="B12" s="10">
        <v>10</v>
      </c>
      <c r="C12" s="10">
        <v>1</v>
      </c>
      <c r="D12" s="10">
        <v>1</v>
      </c>
      <c r="E12" s="7">
        <f t="shared" ref="E12" si="0">(D12*1.25*0.13085)</f>
        <v>0.1635625</v>
      </c>
      <c r="F12" s="10">
        <v>9</v>
      </c>
      <c r="G12" s="15">
        <v>0.16</v>
      </c>
      <c r="H12" s="11">
        <v>0.4</v>
      </c>
      <c r="I12" s="7">
        <f t="shared" ref="I12" si="1">E12/C12</f>
        <v>0.1635625</v>
      </c>
      <c r="J12" s="7">
        <f t="shared" ref="J12" si="2">H12/F12</f>
        <v>4.4444444444444446E-2</v>
      </c>
      <c r="K12" s="7">
        <f t="shared" ref="K12:K13" si="3">E12+H12</f>
        <v>0.56356249999999997</v>
      </c>
      <c r="L12" s="7">
        <f t="shared" ref="L12" si="4">K12/B12</f>
        <v>5.6356249999999997E-2</v>
      </c>
      <c r="M12" s="8">
        <f t="shared" ref="M12" si="5">C12/B12</f>
        <v>0.1</v>
      </c>
      <c r="N12" s="16">
        <f t="shared" ref="N12" si="6">F12/B12</f>
        <v>0.9</v>
      </c>
      <c r="O12" s="17">
        <f>C12/D12</f>
        <v>1</v>
      </c>
      <c r="P12" s="17">
        <f>F12/G12</f>
        <v>56.25</v>
      </c>
    </row>
    <row r="13" spans="1:16" ht="15.6" x14ac:dyDescent="0.3">
      <c r="B13" s="18">
        <f>SUM(B11:B12)</f>
        <v>434</v>
      </c>
      <c r="C13" s="18">
        <f>SUM(C11:C12)</f>
        <v>80</v>
      </c>
      <c r="D13" s="18">
        <f>SUM(D11:D12)</f>
        <v>16</v>
      </c>
      <c r="E13" s="19">
        <f>SUM(E11:E12)</f>
        <v>2.6169999999999995</v>
      </c>
      <c r="F13" s="18">
        <f>SUM(F11:F12)</f>
        <v>354</v>
      </c>
      <c r="G13" s="20">
        <f>SUM(G11:G12)</f>
        <v>6.3100000000000005</v>
      </c>
      <c r="H13" s="21">
        <f>SUM(H11:H12)</f>
        <v>15.530000000000001</v>
      </c>
      <c r="I13" s="19">
        <f>AVERAGE(I11:I12)</f>
        <v>9.7309335443037978E-2</v>
      </c>
      <c r="J13" s="19">
        <f>AVERAGE(J11:J12)</f>
        <v>4.4149758454106278E-2</v>
      </c>
      <c r="K13" s="22">
        <f t="shared" si="3"/>
        <v>18.147000000000002</v>
      </c>
      <c r="L13" s="19">
        <f>AVERAGE(L11:L12)</f>
        <v>4.8913310731132073E-2</v>
      </c>
      <c r="M13" s="23">
        <f>AVERAGE(M11:M12)</f>
        <v>0.14316037735849058</v>
      </c>
      <c r="N13" s="23">
        <f>AVERAGE(N11:N12)</f>
        <v>0.85683962264150937</v>
      </c>
      <c r="O13" s="20">
        <f>AVERAGE(O11:O12)</f>
        <v>3.1333333333333333</v>
      </c>
      <c r="P13" s="20">
        <f>AVERAGE(P11:P12)</f>
        <v>56.173780487804876</v>
      </c>
    </row>
    <row r="15" spans="1:16" ht="45" customHeight="1" x14ac:dyDescent="0.3">
      <c r="A15" s="13" t="s">
        <v>0</v>
      </c>
      <c r="B15" s="13" t="s">
        <v>14</v>
      </c>
      <c r="C15" s="13" t="s">
        <v>15</v>
      </c>
      <c r="D15" s="13" t="s">
        <v>16</v>
      </c>
    </row>
    <row r="16" spans="1:16" x14ac:dyDescent="0.3">
      <c r="A16" s="4">
        <v>43056</v>
      </c>
      <c r="B16" s="5" t="s">
        <v>17</v>
      </c>
      <c r="C16" s="6">
        <v>20702</v>
      </c>
      <c r="D16" s="12">
        <v>18995</v>
      </c>
    </row>
    <row r="17" spans="1:4" x14ac:dyDescent="0.3">
      <c r="A17" s="4">
        <v>43056</v>
      </c>
      <c r="B17" s="5" t="s">
        <v>18</v>
      </c>
      <c r="C17" s="6">
        <v>10.69</v>
      </c>
      <c r="D17" s="12">
        <v>18995</v>
      </c>
    </row>
    <row r="18" spans="1:4" x14ac:dyDescent="0.3">
      <c r="A18" s="4">
        <v>43056</v>
      </c>
      <c r="B18" s="5" t="s">
        <v>19</v>
      </c>
      <c r="C18" s="6">
        <v>21.39</v>
      </c>
      <c r="D18" s="12">
        <v>18995</v>
      </c>
    </row>
    <row r="19" spans="1:4" x14ac:dyDescent="0.3">
      <c r="A19" s="5"/>
      <c r="B19" s="5"/>
      <c r="C19" s="5"/>
      <c r="D19" s="5"/>
    </row>
    <row r="20" spans="1:4" x14ac:dyDescent="0.3">
      <c r="A20" s="5"/>
      <c r="B20" s="5"/>
      <c r="C20" s="5"/>
      <c r="D20" s="5"/>
    </row>
    <row r="21" spans="1:4" ht="16.2" thickBot="1" x14ac:dyDescent="0.35">
      <c r="C21" s="24">
        <f>SUM(C16:C20)</f>
        <v>20734.079999999998</v>
      </c>
    </row>
    <row r="22" spans="1:4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Primeau</dc:creator>
  <cp:lastModifiedBy>Kevin Primeau</cp:lastModifiedBy>
  <dcterms:created xsi:type="dcterms:W3CDTF">2017-11-23T11:07:22Z</dcterms:created>
  <dcterms:modified xsi:type="dcterms:W3CDTF">2017-11-23T13:19:04Z</dcterms:modified>
</cp:coreProperties>
</file>